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15" windowWidth="28455" windowHeight="11445" activeTab="5"/>
  </bookViews>
  <sheets>
    <sheet name="ФХД_ Поступления и выплаты" sheetId="1" r:id="rId1"/>
    <sheet name="ФХД_ Сведения по выплатам на з" sheetId="2" r:id="rId2"/>
    <sheet name="раздел3" sheetId="3" r:id="rId3"/>
    <sheet name="МЗ" sheetId="4" r:id="rId4"/>
    <sheet name="целевые" sheetId="5" r:id="rId5"/>
    <sheet name="внебюджет" sheetId="6" r:id="rId6"/>
  </sheets>
  <externalReferences>
    <externalReference r:id="rId7"/>
    <externalReference r:id="rId8"/>
  </externalReferences>
  <definedNames>
    <definedName name="IS_DOCUMENT" localSheetId="0">'ФХД_ Поступления и выплаты'!$A$93</definedName>
    <definedName name="IS_DOCUMENT" localSheetId="1">'ФХД_ Сведения по выплатам на з'!$A$30</definedName>
  </definedNames>
  <calcPr calcId="125725"/>
  <fileRecoveryPr repairLoad="1"/>
</workbook>
</file>

<file path=xl/calcChain.xml><?xml version="1.0" encoding="utf-8"?>
<calcChain xmlns="http://schemas.openxmlformats.org/spreadsheetml/2006/main">
  <c r="J75" i="4"/>
  <c r="J73" i="6"/>
  <c r="J76" s="1"/>
  <c r="J68"/>
  <c r="J61"/>
  <c r="J48"/>
  <c r="J36"/>
  <c r="J33"/>
  <c r="J30"/>
  <c r="J25"/>
  <c r="J17"/>
  <c r="J18" s="1"/>
  <c r="E17"/>
  <c r="J27" i="5"/>
  <c r="J16"/>
  <c r="J31" s="1"/>
  <c r="J14"/>
  <c r="J13"/>
  <c r="J121" i="4"/>
  <c r="H118"/>
  <c r="I117"/>
  <c r="I115"/>
  <c r="J109"/>
  <c r="J95"/>
  <c r="J79"/>
  <c r="J77"/>
  <c r="J76"/>
  <c r="J68"/>
  <c r="J66"/>
  <c r="J65"/>
  <c r="J64"/>
  <c r="J69" s="1"/>
  <c r="J52"/>
  <c r="J35"/>
  <c r="J18"/>
  <c r="J17"/>
  <c r="J20" s="1"/>
  <c r="G17"/>
  <c r="J16"/>
  <c r="J19" s="1"/>
  <c r="G16"/>
  <c r="J15"/>
  <c r="J21" s="1"/>
  <c r="G15"/>
  <c r="E40" i="3"/>
  <c r="B40"/>
  <c r="E39"/>
  <c r="E45" s="1"/>
  <c r="B39"/>
  <c r="E27"/>
  <c r="E26"/>
  <c r="E28" s="1"/>
  <c r="E21"/>
  <c r="E20"/>
  <c r="E16"/>
  <c r="E15"/>
  <c r="E14"/>
  <c r="J80" i="4" l="1"/>
  <c r="J37" i="6"/>
  <c r="J78" s="1"/>
  <c r="E22" i="3"/>
  <c r="E17"/>
  <c r="I31" i="4"/>
  <c r="J30" s="1"/>
  <c r="I38"/>
  <c r="I41" l="1"/>
  <c r="J41" s="1"/>
  <c r="J38"/>
  <c r="J42" s="1"/>
  <c r="J124" s="1"/>
</calcChain>
</file>

<file path=xl/sharedStrings.xml><?xml version="1.0" encoding="utf-8"?>
<sst xmlns="http://schemas.openxmlformats.org/spreadsheetml/2006/main" count="1352" uniqueCount="443">
  <si>
    <t/>
  </si>
  <si>
    <t>Утверждаю</t>
  </si>
  <si>
    <t>(наименование должности уполномоченного лица)</t>
  </si>
  <si>
    <t>(наименование органа - учредителя (учреждения)</t>
  </si>
  <si>
    <t xml:space="preserve">      (подпись)</t>
  </si>
  <si>
    <t>(расшифровка подписи)</t>
  </si>
  <si>
    <t>Комитет по образованию</t>
  </si>
  <si>
    <t>"10" января  2022 г.</t>
  </si>
  <si>
    <t>Коды</t>
  </si>
  <si>
    <t>Дата</t>
  </si>
  <si>
    <t>Орган, осуществляющий</t>
  </si>
  <si>
    <t>по Сводному реестру</t>
  </si>
  <si>
    <t>функции и полномочия учредителя</t>
  </si>
  <si>
    <t>глава по БК</t>
  </si>
  <si>
    <t>ИНН</t>
  </si>
  <si>
    <t>Учреждение</t>
  </si>
  <si>
    <t>КПП</t>
  </si>
  <si>
    <t>Единица измерения: руб.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</si>
  <si>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</si>
  <si>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</si>
  <si>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</si>
  <si>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</si>
  <si>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</si>
  <si>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</si>
  <si>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</si>
  <si>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Код субсидии</t>
  </si>
  <si>
    <t>Отраслевой код</t>
  </si>
  <si>
    <t>КВФО</t>
  </si>
  <si>
    <t>КОСГУ</t>
  </si>
  <si>
    <t>КФСР</t>
  </si>
  <si>
    <t>КЦСР</t>
  </si>
  <si>
    <t>Сумма</t>
  </si>
  <si>
    <t>за пределами планового периода</t>
  </si>
  <si>
    <t>текущий финансовый год</t>
  </si>
  <si>
    <t>первый год планового периода</t>
  </si>
  <si>
    <t>второй год планового периода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</si>
  <si>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</si>
  <si>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</si>
  <si>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</si>
  <si>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</si>
  <si>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</si>
  <si>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</si>
  <si>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</si>
  <si>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</si>
  <si>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</si>
  <si>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</si>
  <si>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Остаток средств на начало текущего финансового года</t>
  </si>
  <si>
    <t>0001</t>
  </si>
  <si>
    <t>х</t>
  </si>
  <si>
    <t>Остаток средств на конец текущего финансового года</t>
  </si>
  <si>
    <t>0002</t>
  </si>
  <si>
    <t>План финансово-хозяйственной деятельности на 2022 г.</t>
  </si>
  <si>
    <t>и плановый период 2023 и 2024 годов</t>
  </si>
  <si>
    <t>от "10" января 2022 г.</t>
  </si>
  <si>
    <t>Комитет по образованию администрации МО "Всеволожский муниципальный район" Ленинградской области</t>
  </si>
  <si>
    <t>Муниципальное дошкольное образовательное учреждение "Детский сад комбинированного вида № 13" п. Щеглово</t>
  </si>
  <si>
    <t>10.01.2022</t>
  </si>
  <si>
    <t>41390166</t>
  </si>
  <si>
    <t>015</t>
  </si>
  <si>
    <t>41391189</t>
  </si>
  <si>
    <t>4703031602</t>
  </si>
  <si>
    <t>470301001</t>
  </si>
  <si>
    <t>на 2022 г</t>
  </si>
  <si>
    <t>на 2023 г</t>
  </si>
  <si>
    <t>на 2024 г</t>
  </si>
  <si>
    <t>Аналитическая группа</t>
  </si>
  <si>
    <t>Выплаты, уменьшающие доход, всего</t>
  </si>
  <si>
    <t>3000</t>
  </si>
  <si>
    <t>100</t>
  </si>
  <si>
    <t>Доходы, всего:</t>
  </si>
  <si>
    <t>1000</t>
  </si>
  <si>
    <t>000</t>
  </si>
  <si>
    <t>0000000000000000000000000</t>
  </si>
  <si>
    <t>00000000000000000</t>
  </si>
  <si>
    <t>0</t>
  </si>
  <si>
    <t>0000</t>
  </si>
  <si>
    <t>0000000000</t>
  </si>
  <si>
    <t xml:space="preserve">   Доходы от собственности, всего:</t>
  </si>
  <si>
    <t>1100</t>
  </si>
  <si>
    <t>120</t>
  </si>
  <si>
    <t xml:space="preserve">      Доходы от операционной аренды</t>
  </si>
  <si>
    <t>1110</t>
  </si>
  <si>
    <t>121</t>
  </si>
  <si>
    <t>01500000000002063</t>
  </si>
  <si>
    <t>доходы от оказания услуг, работ, компенсации затрат учреждений, всего</t>
  </si>
  <si>
    <t>1200</t>
  </si>
  <si>
    <t>130</t>
  </si>
  <si>
    <t>в том числе: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</si>
  <si>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</si>
  <si>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1210</t>
  </si>
  <si>
    <t>131</t>
  </si>
  <si>
    <t>Субсидия на выполнение государственного (муниципального) задания</t>
  </si>
  <si>
    <t>015012410</t>
  </si>
  <si>
    <t>01500000000004000</t>
  </si>
  <si>
    <t>015012511</t>
  </si>
  <si>
    <t>01500000000005000</t>
  </si>
  <si>
    <t>015012512</t>
  </si>
  <si>
    <t xml:space="preserve">   Поступления от оказания государственным (муниципальным) учреждением (подразделением) услуг (выполнения работ), предоставление которых для физических и юридических лиц осуществляется на платной основе, всего</t>
  </si>
  <si>
    <t>1230</t>
  </si>
  <si>
    <t>01500000000002062</t>
  </si>
  <si>
    <t xml:space="preserve">   Поступления от иной, приносящей доход деятельности</t>
  </si>
  <si>
    <t>1242</t>
  </si>
  <si>
    <t>134</t>
  </si>
  <si>
    <t>1250</t>
  </si>
  <si>
    <t>01500000000002064</t>
  </si>
  <si>
    <t xml:space="preserve">   Безвозмездные денежные поступления, всего</t>
  </si>
  <si>
    <t>1400</t>
  </si>
  <si>
    <t>150</t>
  </si>
  <si>
    <t xml:space="preserve">      Субсидии на иные цели</t>
  </si>
  <si>
    <t>1410</t>
  </si>
  <si>
    <t>152</t>
  </si>
  <si>
    <t>015112262</t>
  </si>
  <si>
    <t>015112263</t>
  </si>
  <si>
    <t>прочие поступления, всего</t>
  </si>
  <si>
    <t>1980</t>
  </si>
  <si>
    <t>510</t>
  </si>
  <si>
    <t>Увеличение остатков денежных средств за счет возврата дебиторской задолженности прошлых лет</t>
  </si>
  <si>
    <t>1981</t>
  </si>
  <si>
    <t>015012420</t>
  </si>
  <si>
    <t>Прочие выплаты, всего</t>
  </si>
  <si>
    <t>4000</t>
  </si>
  <si>
    <t>Выплаты по расходам, всего</t>
  </si>
  <si>
    <t>2000</t>
  </si>
  <si>
    <t xml:space="preserve">   Выплаты персоналу, всего</t>
  </si>
  <si>
    <t>2100</t>
  </si>
  <si>
    <t xml:space="preserve">      Оплата труда</t>
  </si>
  <si>
    <t>2110</t>
  </si>
  <si>
    <t>111</t>
  </si>
  <si>
    <t xml:space="preserve">         Заработная плата</t>
  </si>
  <si>
    <t>211</t>
  </si>
  <si>
    <t>01500000002062211</t>
  </si>
  <si>
    <t>01500000004000211</t>
  </si>
  <si>
    <t xml:space="preserve">         Социальные пособия и компенсации персоналу в денежной форме</t>
  </si>
  <si>
    <t>266</t>
  </si>
  <si>
    <t>01500000004000266</t>
  </si>
  <si>
    <t>01500000005000211</t>
  </si>
  <si>
    <t>01500000005000266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</si>
  <si>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</si>
  <si>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</si>
  <si>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</si>
  <si>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 xml:space="preserve">         Начисления на выплаты по оплате труда</t>
  </si>
  <si>
    <t>2141</t>
  </si>
  <si>
    <t>213</t>
  </si>
  <si>
    <t>01500000002062213</t>
  </si>
  <si>
    <t>01500000004000213</t>
  </si>
  <si>
    <t>01500000005000213</t>
  </si>
  <si>
    <t xml:space="preserve">   Уплату налогов, сборов и иных платежей, всего</t>
  </si>
  <si>
    <t>2300</t>
  </si>
  <si>
    <t>850</t>
  </si>
  <si>
    <t xml:space="preserve">      из них: налог на имущество организаций и земельный налог</t>
  </si>
  <si>
    <t>2310</t>
  </si>
  <si>
    <t>851</t>
  </si>
  <si>
    <t xml:space="preserve">         Налоги, пошлины и сборы</t>
  </si>
  <si>
    <t>291</t>
  </si>
  <si>
    <t>01500000004000291</t>
  </si>
  <si>
    <t xml:space="preserve">      Уплата штрафов (в том числе административных), пеней, иных платежей</t>
  </si>
  <si>
    <t>2330</t>
  </si>
  <si>
    <t>853</t>
  </si>
  <si>
    <t xml:space="preserve">         Штрафы за нарушение законодательства о налогах и сборах, законодательства о страховых взносах</t>
  </si>
  <si>
    <t>292</t>
  </si>
  <si>
    <t>01500000002063292</t>
  </si>
  <si>
    <t xml:space="preserve">         Другие экономические санкции</t>
  </si>
  <si>
    <t>295</t>
  </si>
  <si>
    <t>01500000002063295</t>
  </si>
  <si>
    <t xml:space="preserve">   Расходы на закупку товаров, работ, услуг, всего</t>
  </si>
  <si>
    <t>2600</t>
  </si>
  <si>
    <t xml:space="preserve">      Прочую закупку товаров, работ и услуг, всего</t>
  </si>
  <si>
    <t>2640</t>
  </si>
  <si>
    <t>244</t>
  </si>
  <si>
    <t xml:space="preserve">         Работы, услуги по содержанию имущества</t>
  </si>
  <si>
    <t>225</t>
  </si>
  <si>
    <t>01500000002062225</t>
  </si>
  <si>
    <t xml:space="preserve">         Прочие работы, услуги</t>
  </si>
  <si>
    <t>226</t>
  </si>
  <si>
    <t>01500000002062226</t>
  </si>
  <si>
    <t xml:space="preserve">         Увеличение стоимости основных средств</t>
  </si>
  <si>
    <t>310</t>
  </si>
  <si>
    <t>01500000002063310</t>
  </si>
  <si>
    <t xml:space="preserve">         Увеличение стоимости продуктов питания</t>
  </si>
  <si>
    <t>342</t>
  </si>
  <si>
    <t>01500000002063342</t>
  </si>
  <si>
    <t>01500000002064342</t>
  </si>
  <si>
    <t xml:space="preserve">         Увеличение стоимости прочих материальных запасов</t>
  </si>
  <si>
    <t>346</t>
  </si>
  <si>
    <t>01500000002062346</t>
  </si>
  <si>
    <t>01500000002063346</t>
  </si>
  <si>
    <t xml:space="preserve">         Услуги связи</t>
  </si>
  <si>
    <t>221</t>
  </si>
  <si>
    <t>01500000004000221</t>
  </si>
  <si>
    <t xml:space="preserve">         Коммунальные услуги</t>
  </si>
  <si>
    <t>223</t>
  </si>
  <si>
    <t>01500000004000223</t>
  </si>
  <si>
    <t>01500000004000225</t>
  </si>
  <si>
    <t>01500000004000226</t>
  </si>
  <si>
    <t>01500000004000310</t>
  </si>
  <si>
    <t xml:space="preserve">         Увеличение стоимости лекарственных препаратов и материалов, применяемых в медицинских целях</t>
  </si>
  <si>
    <t>341</t>
  </si>
  <si>
    <t>01500000004000341</t>
  </si>
  <si>
    <t xml:space="preserve">         Увеличение стоимости строительных материалов</t>
  </si>
  <si>
    <t>344</t>
  </si>
  <si>
    <t>01500000004000344</t>
  </si>
  <si>
    <t>01500000004000346</t>
  </si>
  <si>
    <t>01500000005000346</t>
  </si>
  <si>
    <t xml:space="preserve">      Закупку энергетических ресурсов</t>
  </si>
  <si>
    <t>2660</t>
  </si>
  <si>
    <t>247</t>
  </si>
  <si>
    <t>Раздел 2. Сведения по выплатам на закупки товаров, работ, услуг</t>
  </si>
  <si>
    <t>№
п/п</t>
  </si>
  <si>
    <t>Коды
строк</t>
  </si>
  <si>
    <t>Год
начала закупки</t>
  </si>
  <si>
    <t>Код по бюджетной классификации</t>
  </si>
  <si>
    <t>Уникальный 
код</t>
  </si>
  <si>
    <t>(текущий финансовый год)</t>
  </si>
  <si>
    <t>(первый год планового периода)</t>
  </si>
  <si>
    <t>(второй год планового периода)</t>
  </si>
  <si>
    <t>4.1</t>
  </si>
  <si>
    <t>4.2</t>
  </si>
  <si>
    <t>26000</t>
  </si>
  <si>
    <t>Выплаты на закупку товаров, работ, услуг, всего 11</t>
  </si>
  <si>
    <t>1.2</t>
  </si>
  <si>
    <t>1.1</t>
  </si>
  <si>
    <t xml:space="preserve"> по контрактам (договорам), заключенным до начала текущего финансового года с учетом требований Федерального закона № 44-ФЗ и Федерального закона № 223-ФЗ 13</t>
  </si>
  <si>
    <t>26300</t>
  </si>
  <si>
    <t>1.1.1</t>
  </si>
  <si>
    <t xml:space="preserve">  в том числе: в соответствии с Федеральным законом № 44-ФЗ</t>
  </si>
  <si>
    <t>26310</t>
  </si>
  <si>
    <t>1.1.1.1</t>
  </si>
  <si>
    <t xml:space="preserve">   из них: 10.1</t>
  </si>
  <si>
    <t>26310.1</t>
  </si>
  <si>
    <t>2021</t>
  </si>
  <si>
    <t xml:space="preserve"> по контрактам (договорам), планируемым к заключению в соответствующем финансовом году с учетом требований Федерального закона № 44-ФЗ и Федерального закона № 223-ФЗ 13</t>
  </si>
  <si>
    <t>26400</t>
  </si>
  <si>
    <t>1.2.1</t>
  </si>
  <si>
    <t xml:space="preserve">  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</si>
  <si>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</si>
  <si>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1.2.1.1</t>
  </si>
  <si>
    <t xml:space="preserve">   в том числе: в соответствии с Федеральным законом № 44-ФЗ</t>
  </si>
  <si>
    <t>26411</t>
  </si>
  <si>
    <t>1.2.2</t>
  </si>
  <si>
    <t xml:space="preserve">  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</si>
  <si>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</si>
  <si>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1.2.2.1</t>
  </si>
  <si>
    <t>26421</t>
  </si>
  <si>
    <t>1.2.2.1.1</t>
  </si>
  <si>
    <t xml:space="preserve">    из них: 10.1</t>
  </si>
  <si>
    <t>26421.1</t>
  </si>
  <si>
    <t>2022</t>
  </si>
  <si>
    <t>1.2.3</t>
  </si>
  <si>
    <t xml:space="preserve">  за счет прочих источников финансового обеспечения</t>
  </si>
  <si>
    <t>26450</t>
  </si>
  <si>
    <t>1.2.3.1</t>
  </si>
  <si>
    <t>26451</t>
  </si>
  <si>
    <t>1.2.3.1.1</t>
  </si>
  <si>
    <t>26451.1</t>
  </si>
  <si>
    <t>Руководитель учреждения</t>
  </si>
  <si>
    <t>(уполномоченное лицо учреждения)</t>
  </si>
  <si>
    <t>(должность)</t>
  </si>
  <si>
    <t>(подпись)</t>
  </si>
  <si>
    <t>Исполнитель</t>
  </si>
  <si>
    <t>(фамилия, инициалы)</t>
  </si>
  <si>
    <t>(телефон)</t>
  </si>
  <si>
    <t>"</t>
  </si>
  <si>
    <t xml:space="preserve"> г.</t>
  </si>
  <si>
    <t>января</t>
  </si>
  <si>
    <t>СОГЛАСОВАНО</t>
  </si>
  <si>
    <t>(наименование должности уполномоченного лица органа-учредителя)</t>
  </si>
  <si>
    <t>Приложение к Плану</t>
  </si>
  <si>
    <t xml:space="preserve"> Расчеты (обоснования) плановых показателей по поступлениям</t>
  </si>
  <si>
    <t>1. Расчеты (обоснования) доходов от использования собственности</t>
  </si>
  <si>
    <t>1.1 Доходы от операционной (неоперационной) аренды</t>
  </si>
  <si>
    <t>№ п/п</t>
  </si>
  <si>
    <t>Наименование объекта</t>
  </si>
  <si>
    <t>Ставка арендной платы за единицу площади (объект), руб.</t>
  </si>
  <si>
    <t>Планируемый объем предоставления имущества в аренду (кв.м.)</t>
  </si>
  <si>
    <t>Объем планируемых поступлений, руб.</t>
  </si>
  <si>
    <t>Итого:</t>
  </si>
  <si>
    <t xml:space="preserve">2. Расчеты (обоснования) доходов от оказания услуг (выполнения работ) </t>
  </si>
  <si>
    <t>2.1 Доходы муниципальных учреждений от поступлений субсидий на финансовое обеспечение выполнения ими муниципального задания</t>
  </si>
  <si>
    <t>2.2 Доходы от оказания платных услуг (работ) потребителям соответствующих услуг (работ)</t>
  </si>
  <si>
    <t>Планируемое количество потребителей, воспользовавшихся услугами (работами) учреждения</t>
  </si>
  <si>
    <t>Нормативно-правовой акт, устанавливающий стоимость платных услуг</t>
  </si>
  <si>
    <t xml:space="preserve">Поступления от иной приносящей доход деятельности </t>
  </si>
  <si>
    <t>Постановление администрации МО "ВМР" ЛО № 531 от 26.02.2020</t>
  </si>
  <si>
    <t>2.3 Доходы от компенсации затрат</t>
  </si>
  <si>
    <t>2.4 Доходы по условным арендным платежам</t>
  </si>
  <si>
    <t>4. Расчеты (обоснования) доходов в виде безвозмездных денежных поступлений</t>
  </si>
  <si>
    <t>4.1 Поступления текущего характера бюджетным и автономным учреждениям от сектора государственного управления</t>
  </si>
  <si>
    <t>Субсидии на иные цели</t>
  </si>
  <si>
    <t>4.2 Поступления текущего характера от организаций государственного сектора</t>
  </si>
  <si>
    <t>4.3 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</si>
  <si>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4.4 Поступления капитального характера бюджетным и автономным учреждениям от сектора государственного управления</t>
  </si>
  <si>
    <t>1. Расчеты (обоснования) выплат персоналу (строка 210)</t>
  </si>
  <si>
    <t>Код видов расходов</t>
  </si>
  <si>
    <t xml:space="preserve">Источник финансового обеспечения </t>
  </si>
  <si>
    <t>субсидии на выполнение муниципального задания</t>
  </si>
  <si>
    <t>1.1. Расчеты (обоснования) расходов на оплату труда (код субсидии 015012511; 015012512;015012410)</t>
  </si>
  <si>
    <t>№ 
п/п</t>
  </si>
  <si>
    <t>Должность, 
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</si>
  <si>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</si>
  <si>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</si>
  <si>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Ежемесячная надбавка к должностному окладу, %</t>
  </si>
  <si>
    <t>Районный коэффициент</t>
  </si>
  <si>
    <t>Фонд оплаты труда в год, руб. (гр. 3 x гр. 4 x 
(1 + гр. 8 / 100) x 
гр. 9 x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</si>
  <si>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</si>
  <si>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</si>
  <si>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</si>
  <si>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</si>
  <si>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Педагогический персонал</t>
  </si>
  <si>
    <t>Технический персонал</t>
  </si>
  <si>
    <t>Рабочие</t>
  </si>
  <si>
    <t>Б/лист за счет работодателя (педагогический персонал)</t>
  </si>
  <si>
    <t xml:space="preserve">Б/лист за счет работодателя (технический персонал) </t>
  </si>
  <si>
    <t xml:space="preserve">Б/лист за счет работодателя  (рабочие) </t>
  </si>
  <si>
    <t xml:space="preserve">Итого: </t>
  </si>
  <si>
    <t>итого по субсидии</t>
  </si>
  <si>
    <t xml:space="preserve">1.2.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</t>
  </si>
  <si>
    <t>Наименование государственного внебюджетного фонда</t>
  </si>
  <si>
    <t>Размер базы 
для начисления страховых взносов, руб.</t>
  </si>
  <si>
    <t>Сумма 
взноса, 
руб.</t>
  </si>
  <si>
    <t>Страховые взносы в Пенсионный фонд Российской Федерации, всего</t>
  </si>
  <si>
    <t>по ставке 22,0%</t>
  </si>
  <si>
    <t>по ставке 10,0%</t>
  </si>
  <si>
    <t>1.3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</si>
  <si>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</si>
  <si>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</si>
  <si>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2.1</t>
  </si>
  <si>
    <t>обязательное социальное страхование на случай временной нетрудоспособности и в связи с материнством по ставке 2,9%</t>
  </si>
  <si>
    <t>2.2</t>
  </si>
  <si>
    <t>с применением ставки взносов в Фонд социального страхования Российской Федерации по ставке 0,0%</t>
  </si>
  <si>
    <t>2.3</t>
  </si>
  <si>
    <t>обязательное социальное страхование от несчастных случаев на производстве и профессиональных заболеваний по ставке 0,2%</t>
  </si>
  <si>
    <t>2.4</t>
  </si>
  <si>
    <t>обязательное социальное страхование от несчастных случаев на производстве и профессиональных заболеваний по ставке 0,_%*</t>
  </si>
  <si>
    <t>2.5</t>
  </si>
  <si>
    <t>Страховые взносы в Федеральный фонд обязательного медицинского страхования, всего (по ставке 5,1%)</t>
  </si>
  <si>
    <t>3. Расчет (обоснование) расходов на уплату налогов, сборов и иных платежей</t>
  </si>
  <si>
    <t>Наименование расходов</t>
  </si>
  <si>
    <t>Налоговая база, руб.</t>
  </si>
  <si>
    <t>Ставка налога, 
%</t>
  </si>
  <si>
    <t>Сумма исчисленного 
налога, подлежащего 
уплате, руб. 
(гр. 3 x гр. 4 / 100)</t>
  </si>
  <si>
    <t>Налог на имущество</t>
  </si>
  <si>
    <t>6. Расчет (обоснование) расходов на закупку товаров, работ, услуг</t>
  </si>
  <si>
    <t>6.1. Расчет (обоснование) расходов на оплату услуг связи</t>
  </si>
  <si>
    <t>Количество номеров</t>
  </si>
  <si>
    <t>Количество платежей в год</t>
  </si>
  <si>
    <t>Стоимость за единицу, руб.</t>
  </si>
  <si>
    <t>Сумма, руб. 
(гр. 3 x гр. 4 x 
гр. 5)</t>
  </si>
  <si>
    <t>абонентская оплата за номер</t>
  </si>
  <si>
    <t>внутризоновые соединения</t>
  </si>
  <si>
    <t>повременная оплата местных телефонных соединений</t>
  </si>
  <si>
    <t>доступ к СЭД</t>
  </si>
  <si>
    <t>инткернет</t>
  </si>
  <si>
    <t xml:space="preserve"> Итого:</t>
  </si>
  <si>
    <t xml:space="preserve">6.3. Расчет (обоснование) расходов на оплату коммунальных услуг </t>
  </si>
  <si>
    <t>Размер потребления ресурсов</t>
  </si>
  <si>
    <t>Тариф 
(с учетом НДС), руб.</t>
  </si>
  <si>
    <t>Индексация, 
%</t>
  </si>
  <si>
    <t>Сумма, руб. 
(гр. 4 x гр. 5 x 
гр. 6)</t>
  </si>
  <si>
    <t>оплата потребления электроэнергии</t>
  </si>
  <si>
    <t>оплата потребления теплоэнергии</t>
  </si>
  <si>
    <t>оплата потребления воды</t>
  </si>
  <si>
    <t>вывоз тко</t>
  </si>
  <si>
    <t xml:space="preserve">6.5. Расчет (обоснование) расходов на оплату работ, услуг по содержанию имущества </t>
  </si>
  <si>
    <t>Объект</t>
  </si>
  <si>
    <t>Количество 
работ 
(услуг)</t>
  </si>
  <si>
    <t>Стоимость 
работ (услуг), 
руб.</t>
  </si>
  <si>
    <t>заправка катриджей</t>
  </si>
  <si>
    <t>промывка и опрессовка системы отопления</t>
  </si>
  <si>
    <t>тревожная кнопка АПС</t>
  </si>
  <si>
    <t>то системы видеонаблюдения</t>
  </si>
  <si>
    <t>то кнопка апс</t>
  </si>
  <si>
    <t>дератизация</t>
  </si>
  <si>
    <t>сопровождение  сод.эл-ва</t>
  </si>
  <si>
    <t>противопожарные мероприятия</t>
  </si>
  <si>
    <t>прочие</t>
  </si>
  <si>
    <t xml:space="preserve">6.6. Расчет (обоснование) расходов на оплату прочих работ, услуг </t>
  </si>
  <si>
    <t>Количество договоров</t>
  </si>
  <si>
    <t>Стоимость 
услуги, руб.</t>
  </si>
  <si>
    <t>услуги в области информационных технологи</t>
  </si>
  <si>
    <t>медицинский осмотр работников, состоящих в штате учреждения</t>
  </si>
  <si>
    <t>услуги по охране</t>
  </si>
  <si>
    <t>обучение</t>
  </si>
  <si>
    <t>лабораторные исследования</t>
  </si>
  <si>
    <t>охрана здания</t>
  </si>
  <si>
    <t>програмное обеспечение</t>
  </si>
  <si>
    <t xml:space="preserve">6.8. Расчет (обоснование) расходов на приобретение основных средств, материальных запасов </t>
  </si>
  <si>
    <t>Количество</t>
  </si>
  <si>
    <t>Средняя стоимость, руб.</t>
  </si>
  <si>
    <t>Сумма, руб. 
(гр. 2 x гр. 3)</t>
  </si>
  <si>
    <t>мебель , оборудование</t>
  </si>
  <si>
    <t>строительные материалы</t>
  </si>
  <si>
    <t>материальные запасы</t>
  </si>
  <si>
    <t>методические пособия</t>
  </si>
  <si>
    <t>Всего по МЗ</t>
  </si>
  <si>
    <t xml:space="preserve">1.0  Расчет (обоснование) расходов на приобретение основных средств, материальных запасов </t>
  </si>
  <si>
    <t>продукты питания</t>
  </si>
  <si>
    <t>прочие мат.запасы</t>
  </si>
  <si>
    <t xml:space="preserve">2.0  Расчет (обоснование) расходов на работ, услуг по содержанию имущества </t>
  </si>
  <si>
    <t>приносящая доход деятельность</t>
  </si>
  <si>
    <t>1.1. Расчеты (обоснования) расходов на оплату труда</t>
  </si>
  <si>
    <t>пед.персонал</t>
  </si>
  <si>
    <t>1.2.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</si>
  <si>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3.3. Расчет (обоснование) расходов на оплату работ, услуг по содержанию имущества</t>
  </si>
  <si>
    <t>содержание имущества</t>
  </si>
  <si>
    <t xml:space="preserve">3.4. Расчет (обоснование) расходов на оплату прочих работ, услуг </t>
  </si>
  <si>
    <t>прочие работы услуги</t>
  </si>
  <si>
    <t xml:space="preserve">3.5. Расчет (обоснование) расходов на приобретение основных средств, материальных запасов </t>
  </si>
  <si>
    <t>приобретение материальных запасов</t>
  </si>
  <si>
    <t>приобретение прочих  материальных запасов</t>
  </si>
  <si>
    <t>Вссего:</t>
  </si>
  <si>
    <t>Заведующий</t>
  </si>
  <si>
    <t>_______________</t>
  </si>
  <si>
    <t>С.В.Климова</t>
  </si>
  <si>
    <t>Главный бухгалтер</t>
  </si>
  <si>
    <t>Л.Н.Павлова</t>
  </si>
  <si>
    <t>(81370) 68001</t>
  </si>
  <si>
    <t>Климова С.В.</t>
  </si>
  <si>
    <t>Павлова Л.Н.</t>
  </si>
  <si>
    <t>68-001</t>
  </si>
  <si>
    <t>____________         Федоренко И.П.</t>
  </si>
  <si>
    <t>Председатель</t>
  </si>
  <si>
    <t>Директор МУ "Центра экономики и финансов мунициа\пального образования "Всеволожский муниципальный район" ЛО</t>
  </si>
  <si>
    <t>Фролова М.А.</t>
  </si>
  <si>
    <t>заведующий</t>
  </si>
  <si>
    <t>медикаменты</t>
  </si>
  <si>
    <t>приобретение основных средств</t>
  </si>
  <si>
    <t>10 января 2022 г.</t>
  </si>
  <si>
    <t>Итого по контрактам, планируемым к заключению в соответствующем финансовом году в соответствии с Федеральным законом № 44-ФЗ, по соответствующему году закупки 16</t>
  </si>
  <si>
    <t>26500</t>
  </si>
  <si>
    <t>Итого по договорам, планируемым к заключению в соответствующем финансовом году в соответствии с Федеральным законом № 223-ФЗ, по соответствующему году закупки</t>
  </si>
  <si>
    <t>26600</t>
  </si>
  <si>
    <t>гл.бухгалтер</t>
  </si>
  <si>
    <t>2. Расчет (обоснование) расходов на уплату налогов, сборов и иных платежей</t>
  </si>
  <si>
    <t>3. Расчет (обоснование) расходов на закупку товаров, работ, услуг</t>
  </si>
  <si>
    <t>Субсидия на финансовое обеспечение выполнения государственного (муниципального) задания за счет средств бюджета МО "Всеволожский муниципальный район" Ленинградской области</t>
  </si>
  <si>
    <t xml:space="preserve">        Поступления от иной, приносящей доход деятельности</t>
  </si>
  <si>
    <t xml:space="preserve">        Поступления от оказания государственным (муниципальным) учреждением (подразделением) услуг (выполнения работ), предоставление которых для физических и юридических лиц осуществляется на платной основе, всего</t>
  </si>
  <si>
    <t xml:space="preserve"> Доходы от операционной аренды</t>
  </si>
  <si>
    <t>субсидии на иные цели</t>
  </si>
  <si>
    <t xml:space="preserve"> Расчеты (обоснования) плановых показателей по выплатам текущего финансового года </t>
  </si>
  <si>
    <t xml:space="preserve"> Раздел 4. Расчеты (обоснования) плановых показателей по выплатам текущего финансового года за счет субсидий, предоставляемых на финансовое обеспечение выполнения государственного (муниципального) задания</t>
  </si>
  <si>
    <t xml:space="preserve"> Раздел 4. Расчеты (обоснования) плановых показателей по выплатам текущего финансового года за счет субсидий, предоставляемых в соответствии с абзацем вторым пункта 1 статьи 781.1 Бюджетного кодекса Российской Федерации</t>
  </si>
  <si>
    <t xml:space="preserve"> Расчеты (обоснования) плановых показателей по выплатам текущего финансового года за счет прочих источников финансового обеспечения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</si>
</sst>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0"/>
    <numFmt numFmtId="166" formatCode="#,##0.0000"/>
    <numFmt numFmtId="167" formatCode="#,##0.000"/>
  </numFmts>
  <fonts count="19">
    <font>
      <sz val="11"/>
      <color indexed="8"/>
      <name val="Calibri"/>
      <family val="2"/>
      <scheme val="minor"/>
    </font>
    <font>
      <sz val="8"/>
      <color indexed="8"/>
      <name val="Times New Roman"/>
    </font>
    <font>
      <sz val="7"/>
      <color indexed="8"/>
      <name val="Times New Roman"/>
    </font>
    <font>
      <sz val="6"/>
      <color indexed="8"/>
      <name val="Times New Roman"/>
    </font>
    <font>
      <b/>
      <sz val="9"/>
      <color indexed="8"/>
      <name val="Times New Roman"/>
    </font>
    <font>
      <b/>
      <sz val="8"/>
      <color indexed="8"/>
      <name val="Times New Roman"/>
    </font>
    <font>
      <sz val="10"/>
      <color indexed="8"/>
      <name val="Arial Cyr"/>
    </font>
    <font>
      <sz val="11"/>
      <color indexed="8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DashDot">
        <color indexed="64"/>
      </left>
      <right/>
      <top/>
      <bottom/>
      <diagonal/>
    </border>
    <border>
      <left/>
      <right style="mediumDashDot">
        <color indexed="64"/>
      </right>
      <top/>
      <bottom/>
      <diagonal/>
    </border>
    <border>
      <left style="mediumDashDot">
        <color indexed="64"/>
      </left>
      <right/>
      <top/>
      <bottom style="thin">
        <color indexed="64"/>
      </bottom>
      <diagonal/>
    </border>
    <border>
      <left/>
      <right style="mediumDashDot">
        <color indexed="64"/>
      </right>
      <top/>
      <bottom style="thin">
        <color indexed="64"/>
      </bottom>
      <diagonal/>
    </border>
    <border>
      <left style="mediumDashDot">
        <color indexed="64"/>
      </left>
      <right/>
      <top style="thin">
        <color indexed="64"/>
      </top>
      <bottom/>
      <diagonal/>
    </border>
    <border>
      <left/>
      <right style="mediumDashDot">
        <color indexed="64"/>
      </right>
      <top style="thin">
        <color indexed="64"/>
      </top>
      <bottom/>
      <diagonal/>
    </border>
    <border>
      <left style="mediumDashDot">
        <color indexed="64"/>
      </left>
      <right/>
      <top/>
      <bottom style="mediumDashDot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 style="mediumDashDot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68">
    <xf numFmtId="0" fontId="0" fillId="0" borderId="0" xfId="0"/>
    <xf numFmtId="0" fontId="1" fillId="2" borderId="1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/>
    <xf numFmtId="49" fontId="1" fillId="2" borderId="6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0" fontId="1" fillId="2" borderId="9" xfId="0" applyNumberFormat="1" applyFont="1" applyFill="1" applyBorder="1" applyAlignment="1">
      <alignment horizontal="center"/>
    </xf>
    <xf numFmtId="0" fontId="1" fillId="2" borderId="14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0" fontId="1" fillId="2" borderId="11" xfId="0" applyNumberFormat="1" applyFont="1" applyFill="1" applyBorder="1" applyAlignment="1">
      <alignment horizontal="left" wrapText="1"/>
    </xf>
    <xf numFmtId="49" fontId="1" fillId="2" borderId="16" xfId="0" applyNumberFormat="1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right"/>
    </xf>
    <xf numFmtId="4" fontId="1" fillId="2" borderId="18" xfId="0" applyNumberFormat="1" applyFont="1" applyFill="1" applyBorder="1" applyAlignment="1">
      <alignment horizontal="right"/>
    </xf>
    <xf numFmtId="49" fontId="1" fillId="2" borderId="10" xfId="0" applyNumberFormat="1" applyFont="1" applyFill="1" applyBorder="1" applyAlignment="1">
      <alignment horizontal="center"/>
    </xf>
    <xf numFmtId="4" fontId="1" fillId="2" borderId="10" xfId="0" applyNumberFormat="1" applyFont="1" applyFill="1" applyBorder="1" applyAlignment="1">
      <alignment horizontal="right"/>
    </xf>
    <xf numFmtId="4" fontId="1" fillId="2" borderId="20" xfId="0" applyNumberFormat="1" applyFont="1" applyFill="1" applyBorder="1" applyAlignment="1">
      <alignment horizontal="right"/>
    </xf>
    <xf numFmtId="0" fontId="5" fillId="2" borderId="11" xfId="0" applyNumberFormat="1" applyFont="1" applyFill="1" applyBorder="1" applyAlignment="1">
      <alignment horizontal="left" wrapText="1"/>
    </xf>
    <xf numFmtId="49" fontId="5" fillId="2" borderId="19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left" wrapText="1" indent="2"/>
    </xf>
    <xf numFmtId="49" fontId="1" fillId="2" borderId="19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right" wrapText="1"/>
    </xf>
    <xf numFmtId="0" fontId="1" fillId="2" borderId="2" xfId="0" applyNumberFormat="1" applyFont="1" applyFill="1" applyBorder="1" applyAlignment="1">
      <alignment horizontal="left" wrapText="1" indent="1"/>
    </xf>
    <xf numFmtId="49" fontId="1" fillId="2" borderId="2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 wrapText="1"/>
    </xf>
    <xf numFmtId="4" fontId="1" fillId="2" borderId="14" xfId="0" applyNumberFormat="1" applyFont="1" applyFill="1" applyBorder="1" applyAlignment="1">
      <alignment horizontal="right"/>
    </xf>
    <xf numFmtId="4" fontId="1" fillId="2" borderId="22" xfId="0" applyNumberFormat="1" applyFont="1" applyFill="1" applyBorder="1" applyAlignment="1">
      <alignment horizontal="right"/>
    </xf>
    <xf numFmtId="0" fontId="1" fillId="2" borderId="3" xfId="0" applyNumberFormat="1" applyFont="1" applyFill="1" applyBorder="1" applyAlignment="1">
      <alignment horizontal="left" wrapText="1" indent="3"/>
    </xf>
    <xf numFmtId="49" fontId="1" fillId="2" borderId="23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right"/>
    </xf>
    <xf numFmtId="4" fontId="1" fillId="2" borderId="24" xfId="0" applyNumberFormat="1" applyFont="1" applyFill="1" applyBorder="1" applyAlignment="1">
      <alignment horizontal="right"/>
    </xf>
    <xf numFmtId="0" fontId="1" fillId="2" borderId="2" xfId="0" applyNumberFormat="1" applyFont="1" applyFill="1" applyBorder="1" applyAlignment="1">
      <alignment horizontal="left" wrapText="1" indent="3"/>
    </xf>
    <xf numFmtId="49" fontId="1" fillId="2" borderId="14" xfId="0" applyNumberFormat="1" applyFont="1" applyFill="1" applyBorder="1" applyAlignment="1">
      <alignment horizontal="center" vertical="top" wrapText="1"/>
    </xf>
    <xf numFmtId="49" fontId="1" fillId="2" borderId="3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 vertical="top"/>
    </xf>
    <xf numFmtId="0" fontId="1" fillId="2" borderId="34" xfId="0" applyNumberFormat="1" applyFont="1" applyFill="1" applyBorder="1" applyAlignment="1">
      <alignment horizontal="left"/>
    </xf>
    <xf numFmtId="0" fontId="1" fillId="2" borderId="35" xfId="0" applyNumberFormat="1" applyFont="1" applyFill="1" applyBorder="1" applyAlignment="1">
      <alignment horizontal="left"/>
    </xf>
    <xf numFmtId="0" fontId="3" fillId="2" borderId="34" xfId="0" applyNumberFormat="1" applyFont="1" applyFill="1" applyBorder="1" applyAlignment="1">
      <alignment horizontal="center" vertical="top"/>
    </xf>
    <xf numFmtId="0" fontId="3" fillId="2" borderId="35" xfId="0" applyNumberFormat="1" applyFont="1" applyFill="1" applyBorder="1" applyAlignment="1">
      <alignment horizontal="center" vertical="top"/>
    </xf>
    <xf numFmtId="0" fontId="1" fillId="2" borderId="40" xfId="0" applyNumberFormat="1" applyFont="1" applyFill="1" applyBorder="1" applyAlignment="1">
      <alignment horizontal="left"/>
    </xf>
    <xf numFmtId="0" fontId="1" fillId="2" borderId="41" xfId="0" applyNumberFormat="1" applyFont="1" applyFill="1" applyBorder="1" applyAlignment="1">
      <alignment horizontal="left"/>
    </xf>
    <xf numFmtId="0" fontId="1" fillId="2" borderId="42" xfId="0" applyNumberFormat="1" applyFont="1" applyFill="1" applyBorder="1" applyAlignment="1">
      <alignment horizontal="left"/>
    </xf>
    <xf numFmtId="0" fontId="8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43" xfId="0" applyFont="1" applyBorder="1" applyAlignment="1">
      <alignment vertical="center" wrapText="1"/>
    </xf>
    <xf numFmtId="4" fontId="10" fillId="0" borderId="43" xfId="0" applyNumberFormat="1" applyFont="1" applyBorder="1" applyAlignment="1">
      <alignment horizontal="right" vertical="center" wrapText="1"/>
    </xf>
    <xf numFmtId="0" fontId="11" fillId="0" borderId="43" xfId="0" applyFont="1" applyBorder="1" applyAlignment="1">
      <alignment horizontal="center" vertical="center" wrapText="1"/>
    </xf>
    <xf numFmtId="164" fontId="12" fillId="2" borderId="43" xfId="1" applyNumberFormat="1" applyFont="1" applyFill="1" applyBorder="1" applyAlignment="1"/>
    <xf numFmtId="2" fontId="12" fillId="2" borderId="1" xfId="0" applyNumberFormat="1" applyFont="1" applyFill="1" applyBorder="1" applyAlignment="1"/>
    <xf numFmtId="4" fontId="10" fillId="0" borderId="15" xfId="0" applyNumberFormat="1" applyFont="1" applyBorder="1" applyAlignment="1">
      <alignment horizontal="right" vertical="center" wrapText="1"/>
    </xf>
    <xf numFmtId="3" fontId="10" fillId="0" borderId="43" xfId="0" applyNumberFormat="1" applyFont="1" applyBorder="1" applyAlignment="1">
      <alignment horizontal="right" vertical="center" wrapText="1"/>
    </xf>
    <xf numFmtId="0" fontId="14" fillId="0" borderId="1" xfId="0" applyNumberFormat="1" applyFont="1" applyBorder="1" applyAlignment="1">
      <alignment horizontal="left" vertical="center"/>
    </xf>
    <xf numFmtId="49" fontId="14" fillId="0" borderId="1" xfId="0" applyNumberFormat="1" applyFont="1" applyBorder="1" applyAlignment="1">
      <alignment horizontal="left" vertical="center"/>
    </xf>
    <xf numFmtId="49" fontId="14" fillId="0" borderId="3" xfId="0" applyNumberFormat="1" applyFont="1" applyBorder="1" applyAlignment="1">
      <alignment horizontal="left" vertical="center"/>
    </xf>
    <xf numFmtId="0" fontId="14" fillId="0" borderId="1" xfId="0" applyNumberFormat="1" applyFont="1" applyBorder="1" applyAlignment="1">
      <alignment vertical="center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43" xfId="0" applyNumberFormat="1" applyFont="1" applyBorder="1" applyAlignment="1">
      <alignment horizontal="center" vertical="center" wrapText="1"/>
    </xf>
    <xf numFmtId="0" fontId="13" fillId="0" borderId="43" xfId="0" applyNumberFormat="1" applyFont="1" applyBorder="1" applyAlignment="1">
      <alignment horizontal="center" vertical="center"/>
    </xf>
    <xf numFmtId="49" fontId="15" fillId="0" borderId="43" xfId="0" applyNumberFormat="1" applyFont="1" applyBorder="1" applyAlignment="1">
      <alignment horizontal="center" vertical="center"/>
    </xf>
    <xf numFmtId="4" fontId="15" fillId="0" borderId="43" xfId="0" applyNumberFormat="1" applyFont="1" applyBorder="1" applyAlignment="1">
      <alignment horizontal="center" vertical="center"/>
    </xf>
    <xf numFmtId="165" fontId="15" fillId="0" borderId="43" xfId="0" applyNumberFormat="1" applyFont="1" applyBorder="1" applyAlignment="1">
      <alignment horizontal="center" vertical="center"/>
    </xf>
    <xf numFmtId="4" fontId="15" fillId="0" borderId="43" xfId="0" applyNumberFormat="1" applyFont="1" applyBorder="1" applyAlignment="1">
      <alignment vertical="center"/>
    </xf>
    <xf numFmtId="10" fontId="15" fillId="0" borderId="43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0" fontId="13" fillId="0" borderId="43" xfId="0" applyNumberFormat="1" applyFont="1" applyBorder="1" applyAlignment="1">
      <alignment horizontal="left" vertical="center" wrapText="1"/>
    </xf>
    <xf numFmtId="167" fontId="15" fillId="0" borderId="43" xfId="0" applyNumberFormat="1" applyFont="1" applyBorder="1" applyAlignment="1">
      <alignment horizontal="center" vertical="center"/>
    </xf>
    <xf numFmtId="4" fontId="16" fillId="0" borderId="43" xfId="0" applyNumberFormat="1" applyFont="1" applyBorder="1" applyAlignment="1">
      <alignment horizontal="center" vertical="center"/>
    </xf>
    <xf numFmtId="0" fontId="13" fillId="0" borderId="43" xfId="0" applyNumberFormat="1" applyFont="1" applyBorder="1" applyAlignment="1">
      <alignment horizontal="left" vertical="center"/>
    </xf>
    <xf numFmtId="0" fontId="13" fillId="0" borderId="43" xfId="0" applyNumberFormat="1" applyFont="1" applyBorder="1" applyAlignment="1">
      <alignment horizontal="right" vertical="center"/>
    </xf>
    <xf numFmtId="164" fontId="14" fillId="0" borderId="43" xfId="1" applyNumberFormat="1" applyFont="1" applyBorder="1" applyAlignment="1">
      <alignment horizontal="center" vertical="center"/>
    </xf>
    <xf numFmtId="4" fontId="15" fillId="0" borderId="43" xfId="0" applyNumberFormat="1" applyFont="1" applyBorder="1" applyAlignment="1">
      <alignment horizontal="right" vertical="center" wrapText="1"/>
    </xf>
    <xf numFmtId="4" fontId="15" fillId="0" borderId="4" xfId="0" applyNumberFormat="1" applyFont="1" applyBorder="1" applyAlignment="1">
      <alignment horizontal="right" vertical="center"/>
    </xf>
    <xf numFmtId="4" fontId="15" fillId="0" borderId="15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4" fontId="16" fillId="0" borderId="43" xfId="0" applyNumberFormat="1" applyFont="1" applyBorder="1" applyAlignment="1">
      <alignment horizontal="right" vertical="center"/>
    </xf>
    <xf numFmtId="166" fontId="15" fillId="0" borderId="43" xfId="0" applyNumberFormat="1" applyFont="1" applyBorder="1" applyAlignment="1">
      <alignment horizontal="right" vertical="center" wrapText="1"/>
    </xf>
    <xf numFmtId="49" fontId="15" fillId="0" borderId="43" xfId="0" applyNumberFormat="1" applyFont="1" applyBorder="1" applyAlignment="1">
      <alignment vertical="center"/>
    </xf>
    <xf numFmtId="4" fontId="15" fillId="0" borderId="43" xfId="0" applyNumberFormat="1" applyFont="1" applyBorder="1" applyAlignment="1">
      <alignment horizontal="right" vertical="center"/>
    </xf>
    <xf numFmtId="3" fontId="15" fillId="0" borderId="43" xfId="0" applyNumberFormat="1" applyFont="1" applyBorder="1" applyAlignment="1">
      <alignment horizontal="right" vertical="center"/>
    </xf>
    <xf numFmtId="3" fontId="15" fillId="0" borderId="43" xfId="0" applyNumberFormat="1" applyFont="1" applyBorder="1" applyAlignment="1">
      <alignment horizontal="right" vertical="center" wrapText="1"/>
    </xf>
    <xf numFmtId="10" fontId="15" fillId="0" borderId="43" xfId="0" applyNumberFormat="1" applyFont="1" applyBorder="1" applyAlignment="1">
      <alignment horizontal="right" vertical="center" wrapText="1"/>
    </xf>
    <xf numFmtId="0" fontId="15" fillId="0" borderId="9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vertical="center"/>
    </xf>
    <xf numFmtId="0" fontId="15" fillId="0" borderId="1" xfId="0" applyNumberFormat="1" applyFont="1" applyBorder="1" applyAlignment="1">
      <alignment horizontal="right" vertical="center"/>
    </xf>
    <xf numFmtId="0" fontId="15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right" vertical="center"/>
    </xf>
    <xf numFmtId="167" fontId="15" fillId="0" borderId="43" xfId="0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left" vertical="center"/>
    </xf>
    <xf numFmtId="49" fontId="13" fillId="0" borderId="43" xfId="0" applyNumberFormat="1" applyFont="1" applyBorder="1" applyAlignment="1">
      <alignment horizontal="center" vertical="center"/>
    </xf>
    <xf numFmtId="4" fontId="13" fillId="0" borderId="43" xfId="0" applyNumberFormat="1" applyFont="1" applyBorder="1" applyAlignment="1">
      <alignment horizontal="center" vertical="center"/>
    </xf>
    <xf numFmtId="4" fontId="13" fillId="0" borderId="43" xfId="0" applyNumberFormat="1" applyFont="1" applyBorder="1" applyAlignment="1">
      <alignment vertical="center"/>
    </xf>
    <xf numFmtId="10" fontId="13" fillId="0" borderId="43" xfId="0" applyNumberFormat="1" applyFont="1" applyBorder="1" applyAlignment="1">
      <alignment horizontal="center" vertical="center"/>
    </xf>
    <xf numFmtId="4" fontId="14" fillId="0" borderId="43" xfId="0" applyNumberFormat="1" applyFont="1" applyBorder="1" applyAlignment="1">
      <alignment horizontal="center" vertical="center"/>
    </xf>
    <xf numFmtId="49" fontId="15" fillId="0" borderId="43" xfId="0" applyNumberFormat="1" applyFont="1" applyBorder="1" applyAlignment="1">
      <alignment horizontal="left" vertical="center"/>
    </xf>
    <xf numFmtId="165" fontId="15" fillId="0" borderId="43" xfId="0" applyNumberFormat="1" applyFont="1" applyBorder="1" applyAlignment="1">
      <alignment horizontal="right" vertical="center"/>
    </xf>
    <xf numFmtId="49" fontId="15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0" fontId="0" fillId="0" borderId="1" xfId="0" applyBorder="1"/>
    <xf numFmtId="166" fontId="13" fillId="0" borderId="43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2" fontId="15" fillId="0" borderId="43" xfId="0" applyNumberFormat="1" applyFont="1" applyBorder="1" applyAlignment="1">
      <alignment horizontal="right" vertical="center"/>
    </xf>
    <xf numFmtId="49" fontId="1" fillId="2" borderId="11" xfId="0" applyNumberFormat="1" applyFont="1" applyFill="1" applyBorder="1" applyAlignment="1">
      <alignment horizontal="center" vertical="top"/>
    </xf>
    <xf numFmtId="49" fontId="1" fillId="2" borderId="28" xfId="0" applyNumberFormat="1" applyFont="1" applyFill="1" applyBorder="1" applyAlignment="1">
      <alignment horizontal="center" vertical="top"/>
    </xf>
    <xf numFmtId="49" fontId="1" fillId="2" borderId="19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/>
    </xf>
    <xf numFmtId="0" fontId="10" fillId="0" borderId="43" xfId="0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left" vertical="center" wrapText="1"/>
    </xf>
    <xf numFmtId="0" fontId="15" fillId="0" borderId="11" xfId="0" applyNumberFormat="1" applyFont="1" applyBorder="1" applyAlignment="1">
      <alignment horizontal="left" vertical="center" wrapText="1"/>
    </xf>
    <xf numFmtId="0" fontId="15" fillId="0" borderId="12" xfId="0" applyNumberFormat="1" applyFont="1" applyBorder="1" applyAlignment="1">
      <alignment horizontal="left" vertical="center" wrapText="1"/>
    </xf>
    <xf numFmtId="0" fontId="15" fillId="0" borderId="43" xfId="0" applyNumberFormat="1" applyFont="1" applyBorder="1" applyAlignment="1">
      <alignment horizontal="center" vertical="center" wrapText="1"/>
    </xf>
    <xf numFmtId="0" fontId="15" fillId="0" borderId="4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top"/>
    </xf>
    <xf numFmtId="0" fontId="13" fillId="0" borderId="1" xfId="0" applyNumberFormat="1" applyFont="1" applyBorder="1" applyAlignment="1">
      <alignment horizontal="left" vertical="center"/>
    </xf>
    <xf numFmtId="0" fontId="13" fillId="0" borderId="1" xfId="0" applyNumberFormat="1" applyFont="1" applyBorder="1" applyAlignment="1">
      <alignment horizontal="center" vertical="center"/>
    </xf>
    <xf numFmtId="0" fontId="15" fillId="0" borderId="43" xfId="0" applyNumberFormat="1" applyFont="1" applyBorder="1" applyAlignment="1">
      <alignment horizontal="center" vertical="center"/>
    </xf>
    <xf numFmtId="49" fontId="18" fillId="0" borderId="43" xfId="0" applyNumberFormat="1" applyFont="1" applyBorder="1" applyAlignment="1" applyProtection="1">
      <alignment horizontal="left" vertical="center" wrapText="1"/>
    </xf>
    <xf numFmtId="49" fontId="18" fillId="0" borderId="43" xfId="0" applyNumberFormat="1" applyFont="1" applyBorder="1" applyAlignment="1" applyProtection="1">
      <alignment horizontal="left" vertical="top" wrapText="1"/>
    </xf>
    <xf numFmtId="49" fontId="2" fillId="2" borderId="2" xfId="0" applyNumberFormat="1" applyFont="1" applyFill="1" applyBorder="1" applyAlignment="1">
      <alignment horizontal="center" wrapText="1"/>
    </xf>
    <xf numFmtId="0" fontId="3" fillId="2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49" fontId="1" fillId="2" borderId="2" xfId="0" applyNumberFormat="1" applyFont="1" applyFill="1" applyBorder="1" applyAlignment="1">
      <alignment horizontal="left" wrapText="1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/>
    </xf>
    <xf numFmtId="0" fontId="4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0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0" fontId="1" fillId="2" borderId="25" xfId="0" applyNumberFormat="1" applyFont="1" applyFill="1" applyBorder="1" applyAlignment="1">
      <alignment horizontal="center" vertical="center"/>
    </xf>
    <xf numFmtId="0" fontId="1" fillId="2" borderId="26" xfId="0" applyNumberFormat="1" applyFont="1" applyFill="1" applyBorder="1" applyAlignment="1">
      <alignment horizontal="center" vertical="center"/>
    </xf>
    <xf numFmtId="0" fontId="1" fillId="2" borderId="27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44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left"/>
    </xf>
    <xf numFmtId="0" fontId="1" fillId="2" borderId="2" xfId="0" applyNumberFormat="1" applyFont="1" applyFill="1" applyBorder="1" applyAlignment="1">
      <alignment horizontal="right"/>
    </xf>
    <xf numFmtId="0" fontId="6" fillId="2" borderId="2" xfId="0" applyNumberFormat="1" applyFont="1" applyFill="1" applyBorder="1"/>
    <xf numFmtId="49" fontId="5" fillId="2" borderId="11" xfId="0" applyNumberFormat="1" applyFont="1" applyFill="1" applyBorder="1" applyAlignment="1">
      <alignment horizontal="center"/>
    </xf>
    <xf numFmtId="49" fontId="5" fillId="2" borderId="12" xfId="0" applyNumberFormat="1" applyFont="1" applyFill="1" applyBorder="1" applyAlignment="1">
      <alignment horizontal="center"/>
    </xf>
    <xf numFmtId="0" fontId="5" fillId="2" borderId="10" xfId="0" applyNumberFormat="1" applyFont="1" applyFill="1" applyBorder="1" applyAlignment="1">
      <alignment horizontal="left"/>
    </xf>
    <xf numFmtId="0" fontId="5" fillId="2" borderId="11" xfId="0" applyNumberFormat="1" applyFont="1" applyFill="1" applyBorder="1" applyAlignment="1">
      <alignment horizontal="left"/>
    </xf>
    <xf numFmtId="49" fontId="5" fillId="2" borderId="16" xfId="0" applyNumberFormat="1" applyFont="1" applyFill="1" applyBorder="1" applyAlignment="1">
      <alignment horizontal="center"/>
    </xf>
    <xf numFmtId="49" fontId="5" fillId="2" borderId="32" xfId="0" applyNumberFormat="1" applyFont="1" applyFill="1" applyBorder="1" applyAlignment="1">
      <alignment horizontal="center"/>
    </xf>
    <xf numFmtId="49" fontId="5" fillId="2" borderId="33" xfId="0" applyNumberFormat="1" applyFont="1" applyFill="1" applyBorder="1" applyAlignment="1">
      <alignment horizont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6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7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49" fontId="1" fillId="2" borderId="28" xfId="0" applyNumberFormat="1" applyFont="1" applyFill="1" applyBorder="1" applyAlignment="1">
      <alignment horizontal="center" vertical="top"/>
    </xf>
    <xf numFmtId="49" fontId="1" fillId="2" borderId="29" xfId="0" applyNumberFormat="1" applyFont="1" applyFill="1" applyBorder="1" applyAlignment="1">
      <alignment horizontal="center" vertical="top"/>
    </xf>
    <xf numFmtId="49" fontId="1" fillId="2" borderId="30" xfId="0" applyNumberFormat="1" applyFont="1" applyFill="1" applyBorder="1" applyAlignment="1">
      <alignment horizontal="center" vertical="top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0" fontId="1" fillId="2" borderId="10" xfId="0" applyNumberFormat="1" applyFont="1" applyFill="1" applyBorder="1" applyAlignment="1">
      <alignment horizontal="left" wrapText="1" indent="1"/>
    </xf>
    <xf numFmtId="0" fontId="1" fillId="2" borderId="11" xfId="0" applyNumberFormat="1" applyFont="1" applyFill="1" applyBorder="1" applyAlignment="1">
      <alignment horizontal="left" indent="1"/>
    </xf>
    <xf numFmtId="49" fontId="1" fillId="2" borderId="19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left"/>
    </xf>
    <xf numFmtId="0" fontId="12" fillId="2" borderId="36" xfId="0" applyNumberFormat="1" applyFont="1" applyFill="1" applyBorder="1" applyAlignment="1">
      <alignment horizontal="center" wrapText="1"/>
    </xf>
    <xf numFmtId="0" fontId="12" fillId="2" borderId="2" xfId="0" applyNumberFormat="1" applyFont="1" applyFill="1" applyBorder="1" applyAlignment="1">
      <alignment horizontal="center" wrapText="1"/>
    </xf>
    <xf numFmtId="0" fontId="12" fillId="2" borderId="37" xfId="0" applyNumberFormat="1" applyFont="1" applyFill="1" applyBorder="1" applyAlignment="1">
      <alignment horizontal="center" wrapText="1"/>
    </xf>
    <xf numFmtId="0" fontId="1" fillId="2" borderId="34" xfId="0" applyNumberFormat="1" applyFont="1" applyFill="1" applyBorder="1" applyAlignment="1">
      <alignment horizontal="right"/>
    </xf>
    <xf numFmtId="0" fontId="3" fillId="2" borderId="38" xfId="0" applyNumberFormat="1" applyFont="1" applyFill="1" applyBorder="1" applyAlignment="1">
      <alignment horizontal="center" vertical="top"/>
    </xf>
    <xf numFmtId="0" fontId="3" fillId="2" borderId="39" xfId="0" applyNumberFormat="1" applyFont="1" applyFill="1" applyBorder="1" applyAlignment="1">
      <alignment horizontal="center" vertical="top"/>
    </xf>
    <xf numFmtId="0" fontId="1" fillId="2" borderId="36" xfId="0" applyNumberFormat="1" applyFont="1" applyFill="1" applyBorder="1" applyAlignment="1">
      <alignment horizontal="center"/>
    </xf>
    <xf numFmtId="0" fontId="1" fillId="2" borderId="37" xfId="0" applyNumberFormat="1" applyFont="1" applyFill="1" applyBorder="1" applyAlignment="1">
      <alignment horizontal="center"/>
    </xf>
    <xf numFmtId="0" fontId="10" fillId="0" borderId="10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right" vertical="center" wrapText="1"/>
    </xf>
    <xf numFmtId="16" fontId="9" fillId="0" borderId="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4" fontId="10" fillId="0" borderId="43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left" vertical="center"/>
    </xf>
    <xf numFmtId="2" fontId="14" fillId="0" borderId="2" xfId="0" applyNumberFormat="1" applyFont="1" applyBorder="1" applyAlignment="1">
      <alignment horizontal="left" vertical="center" wrapText="1"/>
    </xf>
    <xf numFmtId="0" fontId="13" fillId="0" borderId="9" xfId="0" applyNumberFormat="1" applyFont="1" applyBorder="1" applyAlignment="1">
      <alignment horizontal="center" vertical="center" wrapText="1"/>
    </xf>
    <xf numFmtId="0" fontId="13" fillId="0" borderId="13" xfId="0" applyNumberFormat="1" applyFont="1" applyBorder="1" applyAlignment="1">
      <alignment horizontal="center" vertical="center" wrapText="1"/>
    </xf>
    <xf numFmtId="0" fontId="13" fillId="0" borderId="14" xfId="0" applyNumberFormat="1" applyFont="1" applyBorder="1" applyAlignment="1">
      <alignment horizontal="center" vertical="center" wrapText="1"/>
    </xf>
    <xf numFmtId="0" fontId="13" fillId="0" borderId="10" xfId="0" applyNumberFormat="1" applyFont="1" applyBorder="1" applyAlignment="1">
      <alignment horizontal="center" vertical="center" wrapText="1"/>
    </xf>
    <xf numFmtId="0" fontId="13" fillId="0" borderId="11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44" xfId="0" applyNumberFormat="1" applyFont="1" applyBorder="1" applyAlignment="1">
      <alignment horizontal="center" vertical="center" wrapText="1"/>
    </xf>
    <xf numFmtId="0" fontId="13" fillId="0" borderId="15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right" vertical="center"/>
    </xf>
    <xf numFmtId="49" fontId="15" fillId="0" borderId="12" xfId="0" applyNumberFormat="1" applyFont="1" applyBorder="1" applyAlignment="1">
      <alignment horizontal="right" vertical="center"/>
    </xf>
    <xf numFmtId="0" fontId="15" fillId="0" borderId="10" xfId="0" applyNumberFormat="1" applyFont="1" applyBorder="1" applyAlignment="1">
      <alignment horizontal="left" vertical="center" wrapText="1"/>
    </xf>
    <xf numFmtId="0" fontId="15" fillId="0" borderId="11" xfId="0" applyNumberFormat="1" applyFont="1" applyBorder="1" applyAlignment="1">
      <alignment horizontal="left" vertical="center" wrapText="1"/>
    </xf>
    <xf numFmtId="0" fontId="15" fillId="0" borderId="12" xfId="0" applyNumberFormat="1" applyFont="1" applyBorder="1" applyAlignment="1">
      <alignment horizontal="left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5" fillId="0" borderId="43" xfId="0" applyNumberFormat="1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center" vertical="center"/>
    </xf>
    <xf numFmtId="0" fontId="15" fillId="0" borderId="11" xfId="0" applyNumberFormat="1" applyFont="1" applyBorder="1" applyAlignment="1">
      <alignment horizontal="center" vertical="center"/>
    </xf>
    <xf numFmtId="0" fontId="15" fillId="0" borderId="12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9" xfId="0" applyNumberFormat="1" applyFont="1" applyBorder="1" applyAlignment="1">
      <alignment horizontal="left" vertical="center" wrapText="1"/>
    </xf>
    <xf numFmtId="0" fontId="15" fillId="0" borderId="3" xfId="0" applyNumberFormat="1" applyFont="1" applyBorder="1" applyAlignment="1">
      <alignment horizontal="left" vertical="center" wrapText="1"/>
    </xf>
    <xf numFmtId="0" fontId="15" fillId="0" borderId="25" xfId="0" applyNumberFormat="1" applyFont="1" applyBorder="1" applyAlignment="1">
      <alignment horizontal="left" vertical="center" wrapText="1"/>
    </xf>
    <xf numFmtId="4" fontId="15" fillId="0" borderId="4" xfId="0" applyNumberFormat="1" applyFont="1" applyBorder="1" applyAlignment="1">
      <alignment horizontal="right" vertical="center" wrapText="1"/>
    </xf>
    <xf numFmtId="4" fontId="15" fillId="0" borderId="15" xfId="0" applyNumberFormat="1" applyFont="1" applyBorder="1" applyAlignment="1">
      <alignment horizontal="right" vertical="center" wrapText="1"/>
    </xf>
    <xf numFmtId="0" fontId="15" fillId="0" borderId="14" xfId="0" applyNumberFormat="1" applyFont="1" applyBorder="1" applyAlignment="1">
      <alignment horizontal="left" vertical="center" wrapText="1"/>
    </xf>
    <xf numFmtId="0" fontId="15" fillId="0" borderId="2" xfId="0" applyNumberFormat="1" applyFont="1" applyBorder="1" applyAlignment="1">
      <alignment horizontal="left" vertical="center" wrapText="1"/>
    </xf>
    <xf numFmtId="0" fontId="15" fillId="0" borderId="27" xfId="0" applyNumberFormat="1" applyFont="1" applyBorder="1" applyAlignment="1">
      <alignment horizontal="left" vertical="center" wrapText="1"/>
    </xf>
    <xf numFmtId="49" fontId="15" fillId="0" borderId="11" xfId="0" applyNumberFormat="1" applyFont="1" applyBorder="1" applyAlignment="1">
      <alignment horizontal="right" vertical="center"/>
    </xf>
    <xf numFmtId="0" fontId="14" fillId="0" borderId="2" xfId="0" applyNumberFormat="1" applyFont="1" applyBorder="1" applyAlignment="1">
      <alignment horizontal="left" vertical="center"/>
    </xf>
    <xf numFmtId="0" fontId="15" fillId="0" borderId="10" xfId="0" applyNumberFormat="1" applyFont="1" applyBorder="1" applyAlignment="1">
      <alignment horizontal="center" vertical="center" wrapText="1"/>
    </xf>
    <xf numFmtId="0" fontId="15" fillId="0" borderId="11" xfId="0" applyNumberFormat="1" applyFont="1" applyBorder="1" applyAlignment="1">
      <alignment horizontal="center" vertical="center" wrapText="1"/>
    </xf>
    <xf numFmtId="0" fontId="15" fillId="0" borderId="12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right" vertical="center"/>
    </xf>
    <xf numFmtId="0" fontId="15" fillId="0" borderId="10" xfId="0" applyNumberFormat="1" applyFont="1" applyBorder="1" applyAlignment="1">
      <alignment horizontal="right" vertical="center"/>
    </xf>
    <xf numFmtId="0" fontId="15" fillId="0" borderId="11" xfId="0" applyNumberFormat="1" applyFont="1" applyBorder="1" applyAlignment="1">
      <alignment horizontal="right" vertical="center"/>
    </xf>
    <xf numFmtId="0" fontId="15" fillId="0" borderId="12" xfId="0" applyNumberFormat="1" applyFont="1" applyBorder="1" applyAlignment="1">
      <alignment horizontal="right" vertical="center"/>
    </xf>
    <xf numFmtId="0" fontId="15" fillId="0" borderId="43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right" vertical="center"/>
    </xf>
    <xf numFmtId="49" fontId="13" fillId="0" borderId="12" xfId="0" applyNumberFormat="1" applyFont="1" applyBorder="1" applyAlignment="1">
      <alignment horizontal="right" vertical="center"/>
    </xf>
    <xf numFmtId="49" fontId="17" fillId="2" borderId="10" xfId="0" applyNumberFormat="1" applyFont="1" applyFill="1" applyBorder="1" applyAlignment="1">
      <alignment horizontal="left" wrapText="1"/>
    </xf>
    <xf numFmtId="49" fontId="17" fillId="2" borderId="11" xfId="0" applyNumberFormat="1" applyFont="1" applyFill="1" applyBorder="1" applyAlignment="1">
      <alignment horizontal="left" wrapText="1"/>
    </xf>
    <xf numFmtId="49" fontId="17" fillId="2" borderId="12" xfId="0" applyNumberFormat="1" applyFont="1" applyFill="1" applyBorder="1" applyAlignment="1">
      <alignment horizontal="left" wrapText="1"/>
    </xf>
    <xf numFmtId="0" fontId="15" fillId="0" borderId="43" xfId="0" applyNumberFormat="1" applyFont="1" applyBorder="1" applyAlignment="1">
      <alignment horizontal="left" vertical="center" wrapText="1"/>
    </xf>
    <xf numFmtId="49" fontId="15" fillId="0" borderId="43" xfId="0" applyNumberFormat="1" applyFont="1" applyBorder="1" applyAlignment="1">
      <alignment horizontal="right" vertical="center"/>
    </xf>
    <xf numFmtId="0" fontId="13" fillId="0" borderId="1" xfId="0" applyNumberFormat="1" applyFont="1" applyBorder="1" applyAlignment="1">
      <alignment horizontal="left" vertical="center"/>
    </xf>
    <xf numFmtId="0" fontId="13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left" vertical="top"/>
    </xf>
    <xf numFmtId="0" fontId="12" fillId="0" borderId="1" xfId="0" applyNumberFormat="1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60;&#1061;&#1044;%20-1%20&#1086;&#1090;%2010.01.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User/Desktop/&#1052;&#1086;&#1080;%20&#1076;&#1086;&#1082;&#1091;&#1084;&#1077;&#1085;&#1090;&#1099;%20&#1086;&#1089;&#1085;&#1086;&#1074;&#1085;&#1099;&#1077;/&#1087;&#1092;&#1093;&#1076;%20&#1085;&#1072;%202020%20&#1075;/&#1055;&#1060;&#1061;&#1044;%202020-2022%2018%20&#1086;&#1090;%2008.12.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ХД_ Поступления и выплаты"/>
      <sheetName val="ФХД_ Сведения по выплатам на з"/>
      <sheetName val="раздел3"/>
      <sheetName val="МЗ"/>
      <sheetName val="целевые"/>
      <sheetName val="внебюджет"/>
    </sheetNames>
    <sheetDataSet>
      <sheetData sheetId="0">
        <row r="32">
          <cell r="L32">
            <v>10000</v>
          </cell>
        </row>
        <row r="36">
          <cell r="L36">
            <v>12676310</v>
          </cell>
        </row>
        <row r="37">
          <cell r="L37">
            <v>48770010</v>
          </cell>
        </row>
        <row r="38">
          <cell r="L38">
            <v>17251320</v>
          </cell>
        </row>
        <row r="39">
          <cell r="L39">
            <v>800000</v>
          </cell>
        </row>
        <row r="40">
          <cell r="L40">
            <v>700000</v>
          </cell>
        </row>
        <row r="41">
          <cell r="L41">
            <v>8000000</v>
          </cell>
        </row>
        <row r="43">
          <cell r="L43">
            <v>2234730</v>
          </cell>
        </row>
        <row r="44">
          <cell r="L44">
            <v>861830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ел 1"/>
      <sheetName val="Раздел 2"/>
      <sheetName val="Раздел 3"/>
      <sheetName val="обосн.область+ИЦ"/>
      <sheetName val="обосн.мест.+ИЦ"/>
      <sheetName val="внебюджет"/>
    </sheetNames>
    <sheetDataSet>
      <sheetData sheetId="0" refreshError="1">
        <row r="48">
          <cell r="A48" t="str">
            <v xml:space="preserve">    Субсидии на иные цели</v>
          </cell>
        </row>
        <row r="49">
          <cell r="A49" t="str">
            <v xml:space="preserve">    Субсидии на иные цели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3"/>
  <sheetViews>
    <sheetView topLeftCell="A85" workbookViewId="0">
      <selection activeCell="A15" sqref="A15"/>
    </sheetView>
  </sheetViews>
  <sheetFormatPr defaultRowHeight="10.15" customHeight="1"/>
  <cols>
    <col min="1" max="1" width="60.7109375" customWidth="1"/>
    <col min="2" max="2" width="8.7109375" customWidth="1"/>
    <col min="3" max="3" width="11.7109375" customWidth="1"/>
    <col min="4" max="6" width="10.7109375" customWidth="1"/>
    <col min="7" max="11" width="8" hidden="1"/>
    <col min="12" max="15" width="12.7109375" customWidth="1"/>
  </cols>
  <sheetData>
    <row r="1" spans="1:15" ht="15"/>
    <row r="2" spans="1:15" ht="15">
      <c r="N2" s="132" t="s">
        <v>1</v>
      </c>
      <c r="O2" s="132"/>
    </row>
    <row r="3" spans="1:15" ht="15">
      <c r="N3" s="133" t="s">
        <v>420</v>
      </c>
      <c r="O3" s="133"/>
    </row>
    <row r="4" spans="1:15" ht="17.100000000000001" customHeight="1">
      <c r="N4" s="129" t="s">
        <v>2</v>
      </c>
      <c r="O4" s="129"/>
    </row>
    <row r="5" spans="1:15" ht="15" customHeight="1">
      <c r="N5" s="128" t="s">
        <v>6</v>
      </c>
      <c r="O5" s="128"/>
    </row>
    <row r="6" spans="1:15" ht="17.100000000000001" customHeight="1">
      <c r="N6" s="129" t="s">
        <v>3</v>
      </c>
      <c r="O6" s="129"/>
    </row>
    <row r="7" spans="1:15" ht="19.899999999999999" customHeight="1">
      <c r="N7" s="131" t="s">
        <v>419</v>
      </c>
      <c r="O7" s="131"/>
    </row>
    <row r="8" spans="1:15" ht="17.100000000000001" customHeight="1">
      <c r="N8" s="2" t="s">
        <v>4</v>
      </c>
      <c r="O8" s="3" t="s">
        <v>5</v>
      </c>
    </row>
    <row r="9" spans="1:15" ht="15">
      <c r="N9" s="130" t="s">
        <v>7</v>
      </c>
      <c r="O9" s="130"/>
    </row>
    <row r="10" spans="1:15" ht="15"/>
    <row r="11" spans="1:15" ht="12.75" customHeight="1">
      <c r="A11" s="137" t="s">
        <v>51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4"/>
    </row>
    <row r="12" spans="1:15" ht="12.75" customHeight="1">
      <c r="A12" s="137" t="s">
        <v>52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8"/>
      <c r="O12" s="135" t="s">
        <v>8</v>
      </c>
    </row>
    <row r="13" spans="1:15" ht="15.75" thickBot="1">
      <c r="O13" s="136"/>
    </row>
    <row r="14" spans="1:15" ht="11.45" customHeight="1">
      <c r="B14" s="139" t="s">
        <v>53</v>
      </c>
      <c r="C14" s="139"/>
      <c r="D14" s="139"/>
      <c r="N14" s="114" t="s">
        <v>9</v>
      </c>
      <c r="O14" s="5" t="s">
        <v>56</v>
      </c>
    </row>
    <row r="15" spans="1:15" ht="11.45" customHeight="1">
      <c r="A15" s="115" t="s">
        <v>10</v>
      </c>
      <c r="N15" s="114" t="s">
        <v>11</v>
      </c>
      <c r="O15" s="6" t="s">
        <v>57</v>
      </c>
    </row>
    <row r="16" spans="1:15" ht="22.7" customHeight="1">
      <c r="A16" s="115" t="s">
        <v>12</v>
      </c>
      <c r="B16" s="134" t="s">
        <v>54</v>
      </c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N16" s="114" t="s">
        <v>13</v>
      </c>
      <c r="O16" s="6" t="s">
        <v>58</v>
      </c>
    </row>
    <row r="17" spans="1:15" ht="11.45" customHeight="1">
      <c r="N17" s="114" t="s">
        <v>11</v>
      </c>
      <c r="O17" s="6" t="s">
        <v>59</v>
      </c>
    </row>
    <row r="18" spans="1:15" ht="11.45" customHeight="1">
      <c r="N18" s="114" t="s">
        <v>14</v>
      </c>
      <c r="O18" s="6" t="s">
        <v>60</v>
      </c>
    </row>
    <row r="19" spans="1:15" ht="22.7" customHeight="1">
      <c r="A19" s="115" t="s">
        <v>15</v>
      </c>
      <c r="B19" s="134" t="s">
        <v>55</v>
      </c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N19" s="114" t="s">
        <v>16</v>
      </c>
      <c r="O19" s="6" t="s">
        <v>61</v>
      </c>
    </row>
    <row r="20" spans="1:15" ht="11.45" customHeight="1">
      <c r="A20" s="115" t="s">
        <v>17</v>
      </c>
      <c r="N20" s="114" t="s">
        <v>18</v>
      </c>
      <c r="O20" s="7" t="s">
        <v>19</v>
      </c>
    </row>
    <row r="21" spans="1:15" ht="15"/>
    <row r="22" spans="1:15" ht="15">
      <c r="A22" s="143" t="s">
        <v>20</v>
      </c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</row>
    <row r="23" spans="1:15" ht="15"/>
    <row r="24" spans="1:15" ht="15.75" customHeight="1">
      <c r="A24" s="144" t="s">
        <v>21</v>
      </c>
      <c r="B24" s="147" t="s">
        <v>22</v>
      </c>
      <c r="C24" s="147" t="s">
        <v>23</v>
      </c>
      <c r="D24" s="147" t="s">
        <v>24</v>
      </c>
      <c r="E24" s="147" t="s">
        <v>25</v>
      </c>
      <c r="F24" s="147" t="s">
        <v>26</v>
      </c>
      <c r="G24" s="147" t="s">
        <v>27</v>
      </c>
      <c r="H24" s="147" t="s">
        <v>28</v>
      </c>
      <c r="I24" s="147" t="s">
        <v>65</v>
      </c>
      <c r="J24" s="147" t="s">
        <v>29</v>
      </c>
      <c r="K24" s="147" t="s">
        <v>30</v>
      </c>
      <c r="L24" s="140" t="s">
        <v>31</v>
      </c>
      <c r="M24" s="141"/>
      <c r="N24" s="141"/>
      <c r="O24" s="142"/>
    </row>
    <row r="25" spans="1:15" ht="26.45" customHeight="1">
      <c r="A25" s="145"/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8" t="s">
        <v>62</v>
      </c>
      <c r="M25" s="8" t="s">
        <v>63</v>
      </c>
      <c r="N25" s="8" t="s">
        <v>64</v>
      </c>
      <c r="O25" s="147" t="s">
        <v>32</v>
      </c>
    </row>
    <row r="26" spans="1:15" ht="34.15" customHeight="1">
      <c r="A26" s="146"/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9" t="s">
        <v>33</v>
      </c>
      <c r="M26" s="9" t="s">
        <v>34</v>
      </c>
      <c r="N26" s="9" t="s">
        <v>35</v>
      </c>
      <c r="O26" s="149"/>
    </row>
    <row r="27" spans="1:15" ht="11.45" customHeight="1">
      <c r="A27" s="111" t="s">
        <v>36</v>
      </c>
      <c r="B27" s="10" t="s">
        <v>37</v>
      </c>
      <c r="C27" s="10" t="s">
        <v>38</v>
      </c>
      <c r="D27" s="10" t="s">
        <v>39</v>
      </c>
      <c r="E27" s="10" t="s">
        <v>40</v>
      </c>
      <c r="F27" s="10" t="s">
        <v>41</v>
      </c>
      <c r="G27" s="10" t="s">
        <v>41</v>
      </c>
      <c r="H27" s="10" t="s">
        <v>41</v>
      </c>
      <c r="I27" s="10" t="s">
        <v>41</v>
      </c>
      <c r="J27" s="10" t="s">
        <v>41</v>
      </c>
      <c r="K27" s="10" t="s">
        <v>41</v>
      </c>
      <c r="L27" s="10" t="s">
        <v>42</v>
      </c>
      <c r="M27" s="10" t="s">
        <v>43</v>
      </c>
      <c r="N27" s="10" t="s">
        <v>44</v>
      </c>
      <c r="O27" s="11" t="s">
        <v>45</v>
      </c>
    </row>
    <row r="28" spans="1:15" ht="11.45" customHeight="1">
      <c r="A28" s="12" t="s">
        <v>46</v>
      </c>
      <c r="B28" s="13" t="s">
        <v>47</v>
      </c>
      <c r="C28" s="14" t="s">
        <v>48</v>
      </c>
      <c r="D28" s="14" t="s">
        <v>48</v>
      </c>
      <c r="E28" s="14" t="s">
        <v>48</v>
      </c>
      <c r="F28" s="14" t="s">
        <v>48</v>
      </c>
      <c r="G28" s="14" t="s">
        <v>48</v>
      </c>
      <c r="H28" s="14" t="s">
        <v>48</v>
      </c>
      <c r="I28" s="14" t="s">
        <v>48</v>
      </c>
      <c r="J28" s="14" t="s">
        <v>48</v>
      </c>
      <c r="K28" s="14" t="s">
        <v>48</v>
      </c>
      <c r="L28" s="15">
        <v>976193.42</v>
      </c>
      <c r="M28" s="15"/>
      <c r="N28" s="15"/>
      <c r="O28" s="16"/>
    </row>
    <row r="29" spans="1:15" ht="11.45" customHeight="1">
      <c r="A29" s="12" t="s">
        <v>49</v>
      </c>
      <c r="B29" s="113" t="s">
        <v>50</v>
      </c>
      <c r="C29" s="17" t="s">
        <v>48</v>
      </c>
      <c r="D29" s="17" t="s">
        <v>48</v>
      </c>
      <c r="E29" s="17" t="s">
        <v>48</v>
      </c>
      <c r="F29" s="17" t="s">
        <v>48</v>
      </c>
      <c r="G29" s="17" t="s">
        <v>48</v>
      </c>
      <c r="H29" s="17" t="s">
        <v>48</v>
      </c>
      <c r="I29" s="17" t="s">
        <v>48</v>
      </c>
      <c r="J29" s="17" t="s">
        <v>48</v>
      </c>
      <c r="K29" s="17" t="s">
        <v>48</v>
      </c>
      <c r="L29" s="18"/>
      <c r="M29" s="18"/>
      <c r="N29" s="18"/>
      <c r="O29" s="19"/>
    </row>
    <row r="30" spans="1:15" ht="34.15" customHeight="1">
      <c r="A30" s="20" t="s">
        <v>69</v>
      </c>
      <c r="B30" s="21" t="s">
        <v>70</v>
      </c>
      <c r="C30" s="22" t="s">
        <v>71</v>
      </c>
      <c r="D30" s="23" t="s">
        <v>71</v>
      </c>
      <c r="E30" s="23" t="s">
        <v>72</v>
      </c>
      <c r="F30" s="23" t="s">
        <v>73</v>
      </c>
      <c r="G30" s="23" t="s">
        <v>74</v>
      </c>
      <c r="H30" s="23" t="s">
        <v>71</v>
      </c>
      <c r="I30" s="23" t="s">
        <v>71</v>
      </c>
      <c r="J30" s="23" t="s">
        <v>75</v>
      </c>
      <c r="K30" s="23" t="s">
        <v>76</v>
      </c>
      <c r="L30" s="18">
        <v>91304200</v>
      </c>
      <c r="M30" s="18">
        <v>91304200</v>
      </c>
      <c r="N30" s="18">
        <v>91304200</v>
      </c>
      <c r="O30" s="19"/>
    </row>
    <row r="31" spans="1:15" ht="34.15" customHeight="1">
      <c r="A31" s="24" t="s">
        <v>77</v>
      </c>
      <c r="B31" s="25" t="s">
        <v>78</v>
      </c>
      <c r="C31" s="23" t="s">
        <v>79</v>
      </c>
      <c r="D31" s="23" t="s">
        <v>71</v>
      </c>
      <c r="E31" s="23" t="s">
        <v>72</v>
      </c>
      <c r="F31" s="23" t="s">
        <v>73</v>
      </c>
      <c r="G31" s="23" t="s">
        <v>74</v>
      </c>
      <c r="H31" s="23" t="s">
        <v>71</v>
      </c>
      <c r="I31" s="23" t="s">
        <v>79</v>
      </c>
      <c r="J31" s="23" t="s">
        <v>75</v>
      </c>
      <c r="K31" s="23" t="s">
        <v>76</v>
      </c>
      <c r="L31" s="26">
        <v>10000</v>
      </c>
      <c r="M31" s="26">
        <v>10000</v>
      </c>
      <c r="N31" s="26">
        <v>10000</v>
      </c>
      <c r="O31" s="19"/>
    </row>
    <row r="32" spans="1:15" ht="34.15" customHeight="1">
      <c r="A32" s="24" t="s">
        <v>80</v>
      </c>
      <c r="B32" s="25" t="s">
        <v>81</v>
      </c>
      <c r="C32" s="23" t="s">
        <v>79</v>
      </c>
      <c r="D32" s="23" t="s">
        <v>82</v>
      </c>
      <c r="E32" s="23" t="s">
        <v>72</v>
      </c>
      <c r="F32" s="23" t="s">
        <v>83</v>
      </c>
      <c r="G32" s="23" t="s">
        <v>37</v>
      </c>
      <c r="H32" s="23" t="s">
        <v>82</v>
      </c>
      <c r="I32" s="23" t="s">
        <v>79</v>
      </c>
      <c r="J32" s="23" t="s">
        <v>75</v>
      </c>
      <c r="K32" s="23" t="s">
        <v>76</v>
      </c>
      <c r="L32" s="26">
        <v>10000</v>
      </c>
      <c r="M32" s="26">
        <v>10000</v>
      </c>
      <c r="N32" s="26">
        <v>10000</v>
      </c>
      <c r="O32" s="19"/>
    </row>
    <row r="33" spans="1:15" ht="34.15" customHeight="1">
      <c r="A33" s="27" t="s">
        <v>84</v>
      </c>
      <c r="B33" s="28" t="s">
        <v>85</v>
      </c>
      <c r="C33" s="29" t="s">
        <v>86</v>
      </c>
      <c r="D33" s="30" t="s">
        <v>71</v>
      </c>
      <c r="E33" s="30" t="s">
        <v>72</v>
      </c>
      <c r="F33" s="30" t="s">
        <v>73</v>
      </c>
      <c r="G33" s="30" t="s">
        <v>74</v>
      </c>
      <c r="H33" s="30" t="s">
        <v>71</v>
      </c>
      <c r="I33" s="30" t="s">
        <v>86</v>
      </c>
      <c r="J33" s="30" t="s">
        <v>75</v>
      </c>
      <c r="K33" s="30" t="s">
        <v>76</v>
      </c>
      <c r="L33" s="31">
        <v>88197640</v>
      </c>
      <c r="M33" s="31">
        <v>88197640</v>
      </c>
      <c r="N33" s="31">
        <v>88197640</v>
      </c>
      <c r="O33" s="32"/>
    </row>
    <row r="34" spans="1:15" ht="11.1" customHeight="1">
      <c r="A34" s="33" t="s">
        <v>87</v>
      </c>
      <c r="B34" s="34"/>
      <c r="C34" s="35"/>
      <c r="D34" s="36"/>
      <c r="E34" s="36"/>
      <c r="F34" s="36"/>
      <c r="G34" s="36"/>
      <c r="H34" s="36"/>
      <c r="I34" s="36"/>
      <c r="J34" s="36"/>
      <c r="K34" s="36"/>
      <c r="L34" s="37"/>
      <c r="M34" s="37"/>
      <c r="N34" s="37"/>
      <c r="O34" s="38"/>
    </row>
    <row r="35" spans="1:15" ht="34.15" customHeight="1">
      <c r="A35" s="39" t="s">
        <v>88</v>
      </c>
      <c r="B35" s="28" t="s">
        <v>89</v>
      </c>
      <c r="C35" s="29" t="s">
        <v>86</v>
      </c>
      <c r="D35" s="30" t="s">
        <v>90</v>
      </c>
      <c r="E35" s="30" t="s">
        <v>72</v>
      </c>
      <c r="F35" s="30" t="s">
        <v>73</v>
      </c>
      <c r="G35" s="30" t="s">
        <v>39</v>
      </c>
      <c r="H35" s="30" t="s">
        <v>90</v>
      </c>
      <c r="I35" s="30" t="s">
        <v>86</v>
      </c>
      <c r="J35" s="30" t="s">
        <v>75</v>
      </c>
      <c r="K35" s="30" t="s">
        <v>76</v>
      </c>
      <c r="L35" s="31">
        <v>78697640</v>
      </c>
      <c r="M35" s="31">
        <v>78697640</v>
      </c>
      <c r="N35" s="31">
        <v>78697640</v>
      </c>
      <c r="O35" s="32"/>
    </row>
    <row r="36" spans="1:15" ht="22.7" customHeight="1">
      <c r="A36" s="39" t="s">
        <v>91</v>
      </c>
      <c r="B36" s="28" t="s">
        <v>0</v>
      </c>
      <c r="C36" s="29" t="s">
        <v>0</v>
      </c>
      <c r="D36" s="30" t="s">
        <v>90</v>
      </c>
      <c r="E36" s="30" t="s">
        <v>92</v>
      </c>
      <c r="F36" s="30" t="s">
        <v>93</v>
      </c>
      <c r="G36" s="30" t="s">
        <v>39</v>
      </c>
      <c r="H36" s="30" t="s">
        <v>90</v>
      </c>
      <c r="I36" s="30" t="s">
        <v>86</v>
      </c>
      <c r="J36" s="30" t="s">
        <v>75</v>
      </c>
      <c r="K36" s="30" t="s">
        <v>76</v>
      </c>
      <c r="L36" s="31">
        <v>12676310</v>
      </c>
      <c r="M36" s="31">
        <v>12676310</v>
      </c>
      <c r="N36" s="31">
        <v>12676310</v>
      </c>
      <c r="O36" s="32"/>
    </row>
    <row r="37" spans="1:15" ht="22.7" customHeight="1">
      <c r="A37" s="39" t="s">
        <v>91</v>
      </c>
      <c r="B37" s="28" t="s">
        <v>0</v>
      </c>
      <c r="C37" s="29" t="s">
        <v>0</v>
      </c>
      <c r="D37" s="30" t="s">
        <v>90</v>
      </c>
      <c r="E37" s="30" t="s">
        <v>94</v>
      </c>
      <c r="F37" s="30" t="s">
        <v>95</v>
      </c>
      <c r="G37" s="30" t="s">
        <v>39</v>
      </c>
      <c r="H37" s="30" t="s">
        <v>90</v>
      </c>
      <c r="I37" s="30" t="s">
        <v>86</v>
      </c>
      <c r="J37" s="30" t="s">
        <v>75</v>
      </c>
      <c r="K37" s="30" t="s">
        <v>76</v>
      </c>
      <c r="L37" s="31">
        <v>48770010</v>
      </c>
      <c r="M37" s="31">
        <v>48770010</v>
      </c>
      <c r="N37" s="31">
        <v>48770010</v>
      </c>
      <c r="O37" s="32"/>
    </row>
    <row r="38" spans="1:15" ht="22.7" customHeight="1">
      <c r="A38" s="39" t="s">
        <v>91</v>
      </c>
      <c r="B38" s="28" t="s">
        <v>0</v>
      </c>
      <c r="C38" s="29" t="s">
        <v>0</v>
      </c>
      <c r="D38" s="30" t="s">
        <v>90</v>
      </c>
      <c r="E38" s="30" t="s">
        <v>96</v>
      </c>
      <c r="F38" s="30" t="s">
        <v>95</v>
      </c>
      <c r="G38" s="30" t="s">
        <v>39</v>
      </c>
      <c r="H38" s="30" t="s">
        <v>90</v>
      </c>
      <c r="I38" s="30" t="s">
        <v>86</v>
      </c>
      <c r="J38" s="30" t="s">
        <v>75</v>
      </c>
      <c r="K38" s="30" t="s">
        <v>76</v>
      </c>
      <c r="L38" s="31">
        <v>17251320</v>
      </c>
      <c r="M38" s="31">
        <v>17251320</v>
      </c>
      <c r="N38" s="31">
        <v>17251320</v>
      </c>
      <c r="O38" s="32"/>
    </row>
    <row r="39" spans="1:15" ht="45.6" customHeight="1">
      <c r="A39" s="24" t="s">
        <v>97</v>
      </c>
      <c r="B39" s="25" t="s">
        <v>98</v>
      </c>
      <c r="C39" s="23" t="s">
        <v>86</v>
      </c>
      <c r="D39" s="23" t="s">
        <v>90</v>
      </c>
      <c r="E39" s="23" t="s">
        <v>72</v>
      </c>
      <c r="F39" s="23" t="s">
        <v>99</v>
      </c>
      <c r="G39" s="23" t="s">
        <v>37</v>
      </c>
      <c r="H39" s="23" t="s">
        <v>90</v>
      </c>
      <c r="I39" s="23" t="s">
        <v>86</v>
      </c>
      <c r="J39" s="23" t="s">
        <v>75</v>
      </c>
      <c r="K39" s="23" t="s">
        <v>76</v>
      </c>
      <c r="L39" s="26">
        <v>800000</v>
      </c>
      <c r="M39" s="26">
        <v>800000</v>
      </c>
      <c r="N39" s="26">
        <v>800000</v>
      </c>
      <c r="O39" s="19"/>
    </row>
    <row r="40" spans="1:15" ht="34.15" customHeight="1">
      <c r="A40" s="24" t="s">
        <v>100</v>
      </c>
      <c r="B40" s="25" t="s">
        <v>101</v>
      </c>
      <c r="C40" s="23" t="s">
        <v>86</v>
      </c>
      <c r="D40" s="23" t="s">
        <v>102</v>
      </c>
      <c r="E40" s="23" t="s">
        <v>72</v>
      </c>
      <c r="F40" s="23" t="s">
        <v>83</v>
      </c>
      <c r="G40" s="23" t="s">
        <v>37</v>
      </c>
      <c r="H40" s="23" t="s">
        <v>102</v>
      </c>
      <c r="I40" s="23" t="s">
        <v>86</v>
      </c>
      <c r="J40" s="23" t="s">
        <v>75</v>
      </c>
      <c r="K40" s="23" t="s">
        <v>76</v>
      </c>
      <c r="L40" s="26">
        <v>700000</v>
      </c>
      <c r="M40" s="26">
        <v>700000</v>
      </c>
      <c r="N40" s="26">
        <v>700000</v>
      </c>
      <c r="O40" s="19"/>
    </row>
    <row r="41" spans="1:15" ht="34.15" customHeight="1">
      <c r="A41" s="24" t="s">
        <v>100</v>
      </c>
      <c r="B41" s="25" t="s">
        <v>103</v>
      </c>
      <c r="C41" s="23" t="s">
        <v>86</v>
      </c>
      <c r="D41" s="23" t="s">
        <v>90</v>
      </c>
      <c r="E41" s="23" t="s">
        <v>72</v>
      </c>
      <c r="F41" s="23" t="s">
        <v>104</v>
      </c>
      <c r="G41" s="23" t="s">
        <v>37</v>
      </c>
      <c r="H41" s="23" t="s">
        <v>90</v>
      </c>
      <c r="I41" s="23" t="s">
        <v>86</v>
      </c>
      <c r="J41" s="23" t="s">
        <v>75</v>
      </c>
      <c r="K41" s="23" t="s">
        <v>76</v>
      </c>
      <c r="L41" s="26">
        <v>8000000</v>
      </c>
      <c r="M41" s="26">
        <v>8000000</v>
      </c>
      <c r="N41" s="26">
        <v>8000000</v>
      </c>
      <c r="O41" s="19"/>
    </row>
    <row r="42" spans="1:15" ht="34.15" customHeight="1">
      <c r="A42" s="24" t="s">
        <v>105</v>
      </c>
      <c r="B42" s="25" t="s">
        <v>106</v>
      </c>
      <c r="C42" s="23" t="s">
        <v>107</v>
      </c>
      <c r="D42" s="23" t="s">
        <v>71</v>
      </c>
      <c r="E42" s="23" t="s">
        <v>72</v>
      </c>
      <c r="F42" s="23" t="s">
        <v>73</v>
      </c>
      <c r="G42" s="23" t="s">
        <v>74</v>
      </c>
      <c r="H42" s="23" t="s">
        <v>71</v>
      </c>
      <c r="I42" s="23" t="s">
        <v>107</v>
      </c>
      <c r="J42" s="23" t="s">
        <v>75</v>
      </c>
      <c r="K42" s="23" t="s">
        <v>76</v>
      </c>
      <c r="L42" s="26">
        <v>3096560</v>
      </c>
      <c r="M42" s="26">
        <v>3096560</v>
      </c>
      <c r="N42" s="26">
        <v>3096560</v>
      </c>
      <c r="O42" s="19"/>
    </row>
    <row r="43" spans="1:15" ht="22.7" customHeight="1">
      <c r="A43" s="24" t="s">
        <v>108</v>
      </c>
      <c r="B43" s="25" t="s">
        <v>109</v>
      </c>
      <c r="C43" s="23" t="s">
        <v>107</v>
      </c>
      <c r="D43" s="23" t="s">
        <v>110</v>
      </c>
      <c r="E43" s="23" t="s">
        <v>111</v>
      </c>
      <c r="F43" s="23" t="s">
        <v>73</v>
      </c>
      <c r="G43" s="23" t="s">
        <v>40</v>
      </c>
      <c r="H43" s="23" t="s">
        <v>110</v>
      </c>
      <c r="I43" s="23" t="s">
        <v>107</v>
      </c>
      <c r="J43" s="23" t="s">
        <v>75</v>
      </c>
      <c r="K43" s="23" t="s">
        <v>76</v>
      </c>
      <c r="L43" s="26">
        <v>2234730</v>
      </c>
      <c r="M43" s="26">
        <v>2234730</v>
      </c>
      <c r="N43" s="26">
        <v>2234730</v>
      </c>
      <c r="O43" s="19"/>
    </row>
    <row r="44" spans="1:15" ht="22.7" customHeight="1">
      <c r="A44" s="24" t="s">
        <v>108</v>
      </c>
      <c r="B44" s="25" t="s">
        <v>109</v>
      </c>
      <c r="C44" s="23" t="s">
        <v>107</v>
      </c>
      <c r="D44" s="23" t="s">
        <v>110</v>
      </c>
      <c r="E44" s="23" t="s">
        <v>112</v>
      </c>
      <c r="F44" s="23" t="s">
        <v>73</v>
      </c>
      <c r="G44" s="23" t="s">
        <v>40</v>
      </c>
      <c r="H44" s="23" t="s">
        <v>110</v>
      </c>
      <c r="I44" s="23" t="s">
        <v>107</v>
      </c>
      <c r="J44" s="23" t="s">
        <v>75</v>
      </c>
      <c r="K44" s="23" t="s">
        <v>76</v>
      </c>
      <c r="L44" s="26">
        <v>861830</v>
      </c>
      <c r="M44" s="26">
        <v>861830</v>
      </c>
      <c r="N44" s="26">
        <v>861830</v>
      </c>
      <c r="O44" s="19"/>
    </row>
    <row r="45" spans="1:15" ht="34.15" customHeight="1">
      <c r="A45" s="20" t="s">
        <v>113</v>
      </c>
      <c r="B45" s="21" t="s">
        <v>114</v>
      </c>
      <c r="C45" s="22" t="s">
        <v>71</v>
      </c>
      <c r="D45" s="23" t="s">
        <v>115</v>
      </c>
      <c r="E45" s="23" t="s">
        <v>72</v>
      </c>
      <c r="F45" s="23" t="s">
        <v>73</v>
      </c>
      <c r="G45" s="23" t="s">
        <v>38</v>
      </c>
      <c r="H45" s="23" t="s">
        <v>115</v>
      </c>
      <c r="I45" s="23" t="s">
        <v>71</v>
      </c>
      <c r="J45" s="23" t="s">
        <v>75</v>
      </c>
      <c r="K45" s="23" t="s">
        <v>76</v>
      </c>
      <c r="L45" s="18"/>
      <c r="M45" s="18"/>
      <c r="N45" s="18"/>
      <c r="O45" s="19"/>
    </row>
    <row r="46" spans="1:15" ht="34.15" customHeight="1">
      <c r="A46" s="20" t="s">
        <v>116</v>
      </c>
      <c r="B46" s="21" t="s">
        <v>117</v>
      </c>
      <c r="C46" s="22" t="s">
        <v>115</v>
      </c>
      <c r="D46" s="23" t="s">
        <v>71</v>
      </c>
      <c r="E46" s="23" t="s">
        <v>72</v>
      </c>
      <c r="F46" s="23" t="s">
        <v>73</v>
      </c>
      <c r="G46" s="23" t="s">
        <v>74</v>
      </c>
      <c r="H46" s="23" t="s">
        <v>71</v>
      </c>
      <c r="I46" s="23" t="s">
        <v>115</v>
      </c>
      <c r="J46" s="23" t="s">
        <v>75</v>
      </c>
      <c r="K46" s="23" t="s">
        <v>76</v>
      </c>
      <c r="L46" s="18"/>
      <c r="M46" s="18"/>
      <c r="N46" s="18"/>
      <c r="O46" s="19"/>
    </row>
    <row r="47" spans="1:15" ht="22.7" customHeight="1">
      <c r="A47" s="20" t="s">
        <v>116</v>
      </c>
      <c r="B47" s="21" t="s">
        <v>117</v>
      </c>
      <c r="C47" s="22" t="s">
        <v>115</v>
      </c>
      <c r="D47" s="23" t="s">
        <v>115</v>
      </c>
      <c r="E47" s="23" t="s">
        <v>118</v>
      </c>
      <c r="F47" s="23" t="s">
        <v>93</v>
      </c>
      <c r="G47" s="23" t="s">
        <v>39</v>
      </c>
      <c r="H47" s="23" t="s">
        <v>115</v>
      </c>
      <c r="I47" s="23" t="s">
        <v>115</v>
      </c>
      <c r="J47" s="23" t="s">
        <v>75</v>
      </c>
      <c r="K47" s="23" t="s">
        <v>76</v>
      </c>
      <c r="L47" s="18"/>
      <c r="M47" s="18"/>
      <c r="N47" s="18"/>
      <c r="O47" s="19"/>
    </row>
    <row r="48" spans="1:15" ht="34.15" customHeight="1">
      <c r="A48" s="20" t="s">
        <v>119</v>
      </c>
      <c r="B48" s="21" t="s">
        <v>120</v>
      </c>
      <c r="C48" s="22" t="s">
        <v>71</v>
      </c>
      <c r="D48" s="23" t="s">
        <v>71</v>
      </c>
      <c r="E48" s="23" t="s">
        <v>72</v>
      </c>
      <c r="F48" s="23" t="s">
        <v>73</v>
      </c>
      <c r="G48" s="23" t="s">
        <v>74</v>
      </c>
      <c r="H48" s="23" t="s">
        <v>71</v>
      </c>
      <c r="I48" s="23" t="s">
        <v>71</v>
      </c>
      <c r="J48" s="23" t="s">
        <v>75</v>
      </c>
      <c r="K48" s="23" t="s">
        <v>76</v>
      </c>
      <c r="L48" s="18"/>
      <c r="M48" s="18"/>
      <c r="N48" s="18"/>
      <c r="O48" s="19"/>
    </row>
    <row r="49" spans="1:15" ht="34.15" customHeight="1">
      <c r="A49" s="20" t="s">
        <v>121</v>
      </c>
      <c r="B49" s="21" t="s">
        <v>122</v>
      </c>
      <c r="C49" s="22" t="s">
        <v>71</v>
      </c>
      <c r="D49" s="23" t="s">
        <v>71</v>
      </c>
      <c r="E49" s="23" t="s">
        <v>72</v>
      </c>
      <c r="F49" s="23" t="s">
        <v>73</v>
      </c>
      <c r="G49" s="23" t="s">
        <v>74</v>
      </c>
      <c r="H49" s="23" t="s">
        <v>71</v>
      </c>
      <c r="I49" s="23" t="s">
        <v>71</v>
      </c>
      <c r="J49" s="23" t="s">
        <v>75</v>
      </c>
      <c r="K49" s="23" t="s">
        <v>76</v>
      </c>
      <c r="L49" s="18">
        <v>92280393.420000002</v>
      </c>
      <c r="M49" s="18">
        <v>91304200</v>
      </c>
      <c r="N49" s="18">
        <v>91304200</v>
      </c>
      <c r="O49" s="19"/>
    </row>
    <row r="50" spans="1:15" ht="34.15" customHeight="1">
      <c r="A50" s="24" t="s">
        <v>123</v>
      </c>
      <c r="B50" s="25" t="s">
        <v>124</v>
      </c>
      <c r="C50" s="23" t="s">
        <v>71</v>
      </c>
      <c r="D50" s="23" t="s">
        <v>71</v>
      </c>
      <c r="E50" s="23" t="s">
        <v>72</v>
      </c>
      <c r="F50" s="23" t="s">
        <v>73</v>
      </c>
      <c r="G50" s="23" t="s">
        <v>74</v>
      </c>
      <c r="H50" s="23" t="s">
        <v>71</v>
      </c>
      <c r="I50" s="23" t="s">
        <v>71</v>
      </c>
      <c r="J50" s="23" t="s">
        <v>75</v>
      </c>
      <c r="K50" s="23" t="s">
        <v>76</v>
      </c>
      <c r="L50" s="26">
        <v>70321020</v>
      </c>
      <c r="M50" s="26">
        <v>70321020</v>
      </c>
      <c r="N50" s="26">
        <v>70321020</v>
      </c>
      <c r="O50" s="19"/>
    </row>
    <row r="51" spans="1:15" ht="34.15" customHeight="1">
      <c r="A51" s="24" t="s">
        <v>125</v>
      </c>
      <c r="B51" s="25" t="s">
        <v>126</v>
      </c>
      <c r="C51" s="23" t="s">
        <v>127</v>
      </c>
      <c r="D51" s="23" t="s">
        <v>71</v>
      </c>
      <c r="E51" s="23" t="s">
        <v>72</v>
      </c>
      <c r="F51" s="23" t="s">
        <v>73</v>
      </c>
      <c r="G51" s="23" t="s">
        <v>74</v>
      </c>
      <c r="H51" s="23" t="s">
        <v>71</v>
      </c>
      <c r="I51" s="23" t="s">
        <v>71</v>
      </c>
      <c r="J51" s="23" t="s">
        <v>75</v>
      </c>
      <c r="K51" s="23" t="s">
        <v>76</v>
      </c>
      <c r="L51" s="26">
        <v>53035882</v>
      </c>
      <c r="M51" s="26">
        <v>53035882</v>
      </c>
      <c r="N51" s="26">
        <v>53035882</v>
      </c>
      <c r="O51" s="19"/>
    </row>
    <row r="52" spans="1:15" ht="34.15" customHeight="1">
      <c r="A52" s="24" t="s">
        <v>128</v>
      </c>
      <c r="B52" s="25" t="s">
        <v>126</v>
      </c>
      <c r="C52" s="23" t="s">
        <v>127</v>
      </c>
      <c r="D52" s="23" t="s">
        <v>129</v>
      </c>
      <c r="E52" s="23" t="s">
        <v>72</v>
      </c>
      <c r="F52" s="23" t="s">
        <v>130</v>
      </c>
      <c r="G52" s="23" t="s">
        <v>37</v>
      </c>
      <c r="H52" s="23" t="s">
        <v>129</v>
      </c>
      <c r="I52" s="23" t="s">
        <v>71</v>
      </c>
      <c r="J52" s="23" t="s">
        <v>75</v>
      </c>
      <c r="K52" s="23" t="s">
        <v>76</v>
      </c>
      <c r="L52" s="26">
        <v>400000</v>
      </c>
      <c r="M52" s="26">
        <v>400000</v>
      </c>
      <c r="N52" s="26">
        <v>400000</v>
      </c>
      <c r="O52" s="19"/>
    </row>
    <row r="53" spans="1:15" ht="22.7" customHeight="1">
      <c r="A53" s="24" t="s">
        <v>128</v>
      </c>
      <c r="B53" s="25" t="s">
        <v>126</v>
      </c>
      <c r="C53" s="23" t="s">
        <v>127</v>
      </c>
      <c r="D53" s="23" t="s">
        <v>129</v>
      </c>
      <c r="E53" s="23" t="s">
        <v>92</v>
      </c>
      <c r="F53" s="23" t="s">
        <v>131</v>
      </c>
      <c r="G53" s="23" t="s">
        <v>39</v>
      </c>
      <c r="H53" s="23" t="s">
        <v>129</v>
      </c>
      <c r="I53" s="23" t="s">
        <v>71</v>
      </c>
      <c r="J53" s="23" t="s">
        <v>75</v>
      </c>
      <c r="K53" s="23" t="s">
        <v>76</v>
      </c>
      <c r="L53" s="26">
        <v>3135060</v>
      </c>
      <c r="M53" s="26">
        <v>3135060</v>
      </c>
      <c r="N53" s="26">
        <v>3135060</v>
      </c>
      <c r="O53" s="19"/>
    </row>
    <row r="54" spans="1:15" ht="22.7" customHeight="1">
      <c r="A54" s="24" t="s">
        <v>132</v>
      </c>
      <c r="B54" s="25" t="s">
        <v>126</v>
      </c>
      <c r="C54" s="23" t="s">
        <v>127</v>
      </c>
      <c r="D54" s="23" t="s">
        <v>133</v>
      </c>
      <c r="E54" s="23" t="s">
        <v>92</v>
      </c>
      <c r="F54" s="23" t="s">
        <v>134</v>
      </c>
      <c r="G54" s="23" t="s">
        <v>39</v>
      </c>
      <c r="H54" s="23" t="s">
        <v>133</v>
      </c>
      <c r="I54" s="23" t="s">
        <v>71</v>
      </c>
      <c r="J54" s="23" t="s">
        <v>75</v>
      </c>
      <c r="K54" s="23" t="s">
        <v>76</v>
      </c>
      <c r="L54" s="26">
        <v>20000</v>
      </c>
      <c r="M54" s="26">
        <v>20000</v>
      </c>
      <c r="N54" s="26">
        <v>20000</v>
      </c>
      <c r="O54" s="19"/>
    </row>
    <row r="55" spans="1:15" ht="22.7" customHeight="1">
      <c r="A55" s="24" t="s">
        <v>128</v>
      </c>
      <c r="B55" s="25" t="s">
        <v>126</v>
      </c>
      <c r="C55" s="23" t="s">
        <v>127</v>
      </c>
      <c r="D55" s="23" t="s">
        <v>129</v>
      </c>
      <c r="E55" s="23" t="s">
        <v>94</v>
      </c>
      <c r="F55" s="23" t="s">
        <v>135</v>
      </c>
      <c r="G55" s="23" t="s">
        <v>39</v>
      </c>
      <c r="H55" s="23" t="s">
        <v>129</v>
      </c>
      <c r="I55" s="23" t="s">
        <v>71</v>
      </c>
      <c r="J55" s="23" t="s">
        <v>75</v>
      </c>
      <c r="K55" s="23" t="s">
        <v>76</v>
      </c>
      <c r="L55" s="26">
        <v>36030960</v>
      </c>
      <c r="M55" s="26">
        <v>36030960</v>
      </c>
      <c r="N55" s="26">
        <v>36030960</v>
      </c>
      <c r="O55" s="19"/>
    </row>
    <row r="56" spans="1:15" ht="22.7" customHeight="1">
      <c r="A56" s="24" t="s">
        <v>132</v>
      </c>
      <c r="B56" s="25" t="s">
        <v>126</v>
      </c>
      <c r="C56" s="23" t="s">
        <v>127</v>
      </c>
      <c r="D56" s="23" t="s">
        <v>133</v>
      </c>
      <c r="E56" s="23" t="s">
        <v>94</v>
      </c>
      <c r="F56" s="23" t="s">
        <v>136</v>
      </c>
      <c r="G56" s="23" t="s">
        <v>39</v>
      </c>
      <c r="H56" s="23" t="s">
        <v>133</v>
      </c>
      <c r="I56" s="23" t="s">
        <v>71</v>
      </c>
      <c r="J56" s="23" t="s">
        <v>75</v>
      </c>
      <c r="K56" s="23" t="s">
        <v>76</v>
      </c>
      <c r="L56" s="26">
        <v>200000</v>
      </c>
      <c r="M56" s="26">
        <v>200000</v>
      </c>
      <c r="N56" s="26">
        <v>200000</v>
      </c>
      <c r="O56" s="19"/>
    </row>
    <row r="57" spans="1:15" ht="22.7" customHeight="1">
      <c r="A57" s="24" t="s">
        <v>128</v>
      </c>
      <c r="B57" s="25" t="s">
        <v>126</v>
      </c>
      <c r="C57" s="23" t="s">
        <v>127</v>
      </c>
      <c r="D57" s="23" t="s">
        <v>129</v>
      </c>
      <c r="E57" s="23" t="s">
        <v>96</v>
      </c>
      <c r="F57" s="23" t="s">
        <v>135</v>
      </c>
      <c r="G57" s="23" t="s">
        <v>39</v>
      </c>
      <c r="H57" s="23" t="s">
        <v>129</v>
      </c>
      <c r="I57" s="23" t="s">
        <v>71</v>
      </c>
      <c r="J57" s="23" t="s">
        <v>75</v>
      </c>
      <c r="K57" s="23" t="s">
        <v>76</v>
      </c>
      <c r="L57" s="26">
        <v>13199862</v>
      </c>
      <c r="M57" s="26">
        <v>13199862</v>
      </c>
      <c r="N57" s="26">
        <v>13199862</v>
      </c>
      <c r="O57" s="19"/>
    </row>
    <row r="58" spans="1:15" ht="22.7" customHeight="1">
      <c r="A58" s="24" t="s">
        <v>132</v>
      </c>
      <c r="B58" s="25" t="s">
        <v>126</v>
      </c>
      <c r="C58" s="23" t="s">
        <v>127</v>
      </c>
      <c r="D58" s="23" t="s">
        <v>133</v>
      </c>
      <c r="E58" s="23" t="s">
        <v>96</v>
      </c>
      <c r="F58" s="23" t="s">
        <v>136</v>
      </c>
      <c r="G58" s="23" t="s">
        <v>39</v>
      </c>
      <c r="H58" s="23" t="s">
        <v>133</v>
      </c>
      <c r="I58" s="23" t="s">
        <v>71</v>
      </c>
      <c r="J58" s="23" t="s">
        <v>75</v>
      </c>
      <c r="K58" s="23" t="s">
        <v>76</v>
      </c>
      <c r="L58" s="26">
        <v>50000</v>
      </c>
      <c r="M58" s="26">
        <v>50000</v>
      </c>
      <c r="N58" s="26">
        <v>50000</v>
      </c>
      <c r="O58" s="19"/>
    </row>
    <row r="59" spans="1:15" ht="34.15" customHeight="1">
      <c r="A59" s="24" t="s">
        <v>137</v>
      </c>
      <c r="B59" s="25" t="s">
        <v>138</v>
      </c>
      <c r="C59" s="23" t="s">
        <v>139</v>
      </c>
      <c r="D59" s="23" t="s">
        <v>71</v>
      </c>
      <c r="E59" s="23" t="s">
        <v>72</v>
      </c>
      <c r="F59" s="23" t="s">
        <v>73</v>
      </c>
      <c r="G59" s="23" t="s">
        <v>74</v>
      </c>
      <c r="H59" s="23" t="s">
        <v>71</v>
      </c>
      <c r="I59" s="23" t="s">
        <v>71</v>
      </c>
      <c r="J59" s="23" t="s">
        <v>75</v>
      </c>
      <c r="K59" s="23" t="s">
        <v>76</v>
      </c>
      <c r="L59" s="26">
        <v>17285138</v>
      </c>
      <c r="M59" s="26">
        <v>17285138</v>
      </c>
      <c r="N59" s="26">
        <v>17285138</v>
      </c>
      <c r="O59" s="19"/>
    </row>
    <row r="60" spans="1:15" ht="34.15" customHeight="1">
      <c r="A60" s="24" t="s">
        <v>140</v>
      </c>
      <c r="B60" s="25" t="s">
        <v>141</v>
      </c>
      <c r="C60" s="23" t="s">
        <v>139</v>
      </c>
      <c r="D60" s="23" t="s">
        <v>142</v>
      </c>
      <c r="E60" s="23" t="s">
        <v>72</v>
      </c>
      <c r="F60" s="23" t="s">
        <v>143</v>
      </c>
      <c r="G60" s="23" t="s">
        <v>37</v>
      </c>
      <c r="H60" s="23" t="s">
        <v>142</v>
      </c>
      <c r="I60" s="23" t="s">
        <v>71</v>
      </c>
      <c r="J60" s="23" t="s">
        <v>75</v>
      </c>
      <c r="K60" s="23" t="s">
        <v>76</v>
      </c>
      <c r="L60" s="26">
        <v>120800</v>
      </c>
      <c r="M60" s="26">
        <v>120800</v>
      </c>
      <c r="N60" s="26">
        <v>120800</v>
      </c>
      <c r="O60" s="19"/>
    </row>
    <row r="61" spans="1:15" ht="22.7" customHeight="1">
      <c r="A61" s="24" t="s">
        <v>140</v>
      </c>
      <c r="B61" s="25" t="s">
        <v>141</v>
      </c>
      <c r="C61" s="23" t="s">
        <v>139</v>
      </c>
      <c r="D61" s="23" t="s">
        <v>142</v>
      </c>
      <c r="E61" s="23" t="s">
        <v>92</v>
      </c>
      <c r="F61" s="23" t="s">
        <v>144</v>
      </c>
      <c r="G61" s="23" t="s">
        <v>39</v>
      </c>
      <c r="H61" s="23" t="s">
        <v>142</v>
      </c>
      <c r="I61" s="23" t="s">
        <v>71</v>
      </c>
      <c r="J61" s="23" t="s">
        <v>75</v>
      </c>
      <c r="K61" s="23" t="s">
        <v>76</v>
      </c>
      <c r="L61" s="26">
        <v>952830</v>
      </c>
      <c r="M61" s="26">
        <v>952830</v>
      </c>
      <c r="N61" s="26">
        <v>952830</v>
      </c>
      <c r="O61" s="19"/>
    </row>
    <row r="62" spans="1:15" ht="22.7" customHeight="1">
      <c r="A62" s="24" t="s">
        <v>140</v>
      </c>
      <c r="B62" s="25" t="s">
        <v>141</v>
      </c>
      <c r="C62" s="23" t="s">
        <v>139</v>
      </c>
      <c r="D62" s="23" t="s">
        <v>142</v>
      </c>
      <c r="E62" s="23" t="s">
        <v>94</v>
      </c>
      <c r="F62" s="23" t="s">
        <v>145</v>
      </c>
      <c r="G62" s="23" t="s">
        <v>39</v>
      </c>
      <c r="H62" s="23" t="s">
        <v>142</v>
      </c>
      <c r="I62" s="23" t="s">
        <v>71</v>
      </c>
      <c r="J62" s="23" t="s">
        <v>75</v>
      </c>
      <c r="K62" s="23" t="s">
        <v>76</v>
      </c>
      <c r="L62" s="26">
        <v>12210050</v>
      </c>
      <c r="M62" s="26">
        <v>12210050</v>
      </c>
      <c r="N62" s="26">
        <v>12210050</v>
      </c>
      <c r="O62" s="19"/>
    </row>
    <row r="63" spans="1:15" ht="22.7" customHeight="1">
      <c r="A63" s="24" t="s">
        <v>140</v>
      </c>
      <c r="B63" s="25" t="s">
        <v>141</v>
      </c>
      <c r="C63" s="23" t="s">
        <v>139</v>
      </c>
      <c r="D63" s="23" t="s">
        <v>142</v>
      </c>
      <c r="E63" s="23" t="s">
        <v>96</v>
      </c>
      <c r="F63" s="23" t="s">
        <v>145</v>
      </c>
      <c r="G63" s="23" t="s">
        <v>39</v>
      </c>
      <c r="H63" s="23" t="s">
        <v>142</v>
      </c>
      <c r="I63" s="23" t="s">
        <v>71</v>
      </c>
      <c r="J63" s="23" t="s">
        <v>75</v>
      </c>
      <c r="K63" s="23" t="s">
        <v>76</v>
      </c>
      <c r="L63" s="26">
        <v>4001458</v>
      </c>
      <c r="M63" s="26">
        <v>4001458</v>
      </c>
      <c r="N63" s="26">
        <v>4001458</v>
      </c>
      <c r="O63" s="19"/>
    </row>
    <row r="64" spans="1:15" ht="34.15" customHeight="1">
      <c r="A64" s="24" t="s">
        <v>146</v>
      </c>
      <c r="B64" s="25" t="s">
        <v>147</v>
      </c>
      <c r="C64" s="23" t="s">
        <v>148</v>
      </c>
      <c r="D64" s="23" t="s">
        <v>71</v>
      </c>
      <c r="E64" s="23" t="s">
        <v>72</v>
      </c>
      <c r="F64" s="23" t="s">
        <v>73</v>
      </c>
      <c r="G64" s="23" t="s">
        <v>74</v>
      </c>
      <c r="H64" s="23" t="s">
        <v>71</v>
      </c>
      <c r="I64" s="23" t="s">
        <v>71</v>
      </c>
      <c r="J64" s="23" t="s">
        <v>75</v>
      </c>
      <c r="K64" s="23" t="s">
        <v>76</v>
      </c>
      <c r="L64" s="26">
        <v>369520</v>
      </c>
      <c r="M64" s="26">
        <v>369520</v>
      </c>
      <c r="N64" s="26">
        <v>369520</v>
      </c>
      <c r="O64" s="19"/>
    </row>
    <row r="65" spans="1:15" ht="34.15" customHeight="1">
      <c r="A65" s="24" t="s">
        <v>149</v>
      </c>
      <c r="B65" s="25" t="s">
        <v>150</v>
      </c>
      <c r="C65" s="23" t="s">
        <v>151</v>
      </c>
      <c r="D65" s="23" t="s">
        <v>71</v>
      </c>
      <c r="E65" s="23" t="s">
        <v>72</v>
      </c>
      <c r="F65" s="23" t="s">
        <v>73</v>
      </c>
      <c r="G65" s="23" t="s">
        <v>74</v>
      </c>
      <c r="H65" s="23" t="s">
        <v>71</v>
      </c>
      <c r="I65" s="23" t="s">
        <v>71</v>
      </c>
      <c r="J65" s="23" t="s">
        <v>75</v>
      </c>
      <c r="K65" s="23" t="s">
        <v>76</v>
      </c>
      <c r="L65" s="26">
        <v>344520</v>
      </c>
      <c r="M65" s="26">
        <v>344520</v>
      </c>
      <c r="N65" s="26">
        <v>344520</v>
      </c>
      <c r="O65" s="19"/>
    </row>
    <row r="66" spans="1:15" ht="22.7" customHeight="1">
      <c r="A66" s="24" t="s">
        <v>152</v>
      </c>
      <c r="B66" s="25" t="s">
        <v>150</v>
      </c>
      <c r="C66" s="23" t="s">
        <v>151</v>
      </c>
      <c r="D66" s="23" t="s">
        <v>153</v>
      </c>
      <c r="E66" s="23" t="s">
        <v>92</v>
      </c>
      <c r="F66" s="23" t="s">
        <v>154</v>
      </c>
      <c r="G66" s="23" t="s">
        <v>39</v>
      </c>
      <c r="H66" s="23" t="s">
        <v>153</v>
      </c>
      <c r="I66" s="23" t="s">
        <v>71</v>
      </c>
      <c r="J66" s="23" t="s">
        <v>75</v>
      </c>
      <c r="K66" s="23" t="s">
        <v>76</v>
      </c>
      <c r="L66" s="26">
        <v>344520</v>
      </c>
      <c r="M66" s="26">
        <v>344520</v>
      </c>
      <c r="N66" s="26">
        <v>344520</v>
      </c>
      <c r="O66" s="19"/>
    </row>
    <row r="67" spans="1:15" ht="34.15" customHeight="1">
      <c r="A67" s="24" t="s">
        <v>155</v>
      </c>
      <c r="B67" s="25" t="s">
        <v>156</v>
      </c>
      <c r="C67" s="23" t="s">
        <v>157</v>
      </c>
      <c r="D67" s="23" t="s">
        <v>71</v>
      </c>
      <c r="E67" s="23" t="s">
        <v>72</v>
      </c>
      <c r="F67" s="23" t="s">
        <v>73</v>
      </c>
      <c r="G67" s="23" t="s">
        <v>74</v>
      </c>
      <c r="H67" s="23" t="s">
        <v>71</v>
      </c>
      <c r="I67" s="23" t="s">
        <v>71</v>
      </c>
      <c r="J67" s="23" t="s">
        <v>75</v>
      </c>
      <c r="K67" s="23" t="s">
        <v>76</v>
      </c>
      <c r="L67" s="26">
        <v>25000</v>
      </c>
      <c r="M67" s="26">
        <v>25000</v>
      </c>
      <c r="N67" s="26">
        <v>25000</v>
      </c>
      <c r="O67" s="19"/>
    </row>
    <row r="68" spans="1:15" ht="34.15" customHeight="1">
      <c r="A68" s="24" t="s">
        <v>158</v>
      </c>
      <c r="B68" s="25" t="s">
        <v>156</v>
      </c>
      <c r="C68" s="23" t="s">
        <v>157</v>
      </c>
      <c r="D68" s="23" t="s">
        <v>159</v>
      </c>
      <c r="E68" s="23" t="s">
        <v>72</v>
      </c>
      <c r="F68" s="23" t="s">
        <v>160</v>
      </c>
      <c r="G68" s="23" t="s">
        <v>37</v>
      </c>
      <c r="H68" s="23" t="s">
        <v>159</v>
      </c>
      <c r="I68" s="23" t="s">
        <v>71</v>
      </c>
      <c r="J68" s="23" t="s">
        <v>75</v>
      </c>
      <c r="K68" s="23" t="s">
        <v>76</v>
      </c>
      <c r="L68" s="26">
        <v>10000</v>
      </c>
      <c r="M68" s="26">
        <v>10000</v>
      </c>
      <c r="N68" s="26">
        <v>10000</v>
      </c>
      <c r="O68" s="19"/>
    </row>
    <row r="69" spans="1:15" ht="34.15" customHeight="1">
      <c r="A69" s="24" t="s">
        <v>161</v>
      </c>
      <c r="B69" s="25" t="s">
        <v>156</v>
      </c>
      <c r="C69" s="23" t="s">
        <v>157</v>
      </c>
      <c r="D69" s="23" t="s">
        <v>162</v>
      </c>
      <c r="E69" s="23" t="s">
        <v>72</v>
      </c>
      <c r="F69" s="23" t="s">
        <v>163</v>
      </c>
      <c r="G69" s="23" t="s">
        <v>37</v>
      </c>
      <c r="H69" s="23" t="s">
        <v>162</v>
      </c>
      <c r="I69" s="23" t="s">
        <v>71</v>
      </c>
      <c r="J69" s="23" t="s">
        <v>75</v>
      </c>
      <c r="K69" s="23" t="s">
        <v>76</v>
      </c>
      <c r="L69" s="26">
        <v>15000</v>
      </c>
      <c r="M69" s="26">
        <v>15000</v>
      </c>
      <c r="N69" s="26">
        <v>15000</v>
      </c>
      <c r="O69" s="19"/>
    </row>
    <row r="70" spans="1:15" ht="34.15" customHeight="1">
      <c r="A70" s="24" t="s">
        <v>164</v>
      </c>
      <c r="B70" s="25" t="s">
        <v>165</v>
      </c>
      <c r="C70" s="23" t="s">
        <v>71</v>
      </c>
      <c r="D70" s="23" t="s">
        <v>71</v>
      </c>
      <c r="E70" s="23" t="s">
        <v>72</v>
      </c>
      <c r="F70" s="23" t="s">
        <v>73</v>
      </c>
      <c r="G70" s="23" t="s">
        <v>74</v>
      </c>
      <c r="H70" s="23" t="s">
        <v>71</v>
      </c>
      <c r="I70" s="23" t="s">
        <v>71</v>
      </c>
      <c r="J70" s="23" t="s">
        <v>75</v>
      </c>
      <c r="K70" s="23" t="s">
        <v>76</v>
      </c>
      <c r="L70" s="26">
        <v>21589853.420000002</v>
      </c>
      <c r="M70" s="26">
        <v>20613660</v>
      </c>
      <c r="N70" s="26">
        <v>20613660</v>
      </c>
      <c r="O70" s="19"/>
    </row>
    <row r="71" spans="1:15" ht="34.15" customHeight="1">
      <c r="A71" s="24" t="s">
        <v>166</v>
      </c>
      <c r="B71" s="25" t="s">
        <v>167</v>
      </c>
      <c r="C71" s="23" t="s">
        <v>168</v>
      </c>
      <c r="D71" s="23" t="s">
        <v>71</v>
      </c>
      <c r="E71" s="23" t="s">
        <v>72</v>
      </c>
      <c r="F71" s="23" t="s">
        <v>73</v>
      </c>
      <c r="G71" s="23" t="s">
        <v>74</v>
      </c>
      <c r="H71" s="23" t="s">
        <v>71</v>
      </c>
      <c r="I71" s="23" t="s">
        <v>71</v>
      </c>
      <c r="J71" s="23" t="s">
        <v>75</v>
      </c>
      <c r="K71" s="23" t="s">
        <v>76</v>
      </c>
      <c r="L71" s="26">
        <v>18927623.420000002</v>
      </c>
      <c r="M71" s="26">
        <v>17951430</v>
      </c>
      <c r="N71" s="26">
        <v>17951430</v>
      </c>
      <c r="O71" s="19"/>
    </row>
    <row r="72" spans="1:15" ht="34.15" customHeight="1">
      <c r="A72" s="24" t="s">
        <v>169</v>
      </c>
      <c r="B72" s="25" t="s">
        <v>167</v>
      </c>
      <c r="C72" s="23" t="s">
        <v>168</v>
      </c>
      <c r="D72" s="23" t="s">
        <v>170</v>
      </c>
      <c r="E72" s="23" t="s">
        <v>72</v>
      </c>
      <c r="F72" s="23" t="s">
        <v>171</v>
      </c>
      <c r="G72" s="23" t="s">
        <v>37</v>
      </c>
      <c r="H72" s="23" t="s">
        <v>170</v>
      </c>
      <c r="I72" s="23" t="s">
        <v>71</v>
      </c>
      <c r="J72" s="23" t="s">
        <v>75</v>
      </c>
      <c r="K72" s="23" t="s">
        <v>76</v>
      </c>
      <c r="L72" s="26">
        <v>100000</v>
      </c>
      <c r="M72" s="26">
        <v>100000</v>
      </c>
      <c r="N72" s="26">
        <v>100000</v>
      </c>
      <c r="O72" s="19"/>
    </row>
    <row r="73" spans="1:15" ht="34.15" customHeight="1">
      <c r="A73" s="24" t="s">
        <v>172</v>
      </c>
      <c r="B73" s="25" t="s">
        <v>167</v>
      </c>
      <c r="C73" s="23" t="s">
        <v>168</v>
      </c>
      <c r="D73" s="23" t="s">
        <v>173</v>
      </c>
      <c r="E73" s="23" t="s">
        <v>72</v>
      </c>
      <c r="F73" s="23" t="s">
        <v>174</v>
      </c>
      <c r="G73" s="23" t="s">
        <v>37</v>
      </c>
      <c r="H73" s="23" t="s">
        <v>173</v>
      </c>
      <c r="I73" s="23" t="s">
        <v>71</v>
      </c>
      <c r="J73" s="23" t="s">
        <v>75</v>
      </c>
      <c r="K73" s="23" t="s">
        <v>76</v>
      </c>
      <c r="L73" s="26">
        <v>100000</v>
      </c>
      <c r="M73" s="26">
        <v>100000</v>
      </c>
      <c r="N73" s="26">
        <v>100000</v>
      </c>
      <c r="O73" s="19"/>
    </row>
    <row r="74" spans="1:15" ht="34.15" customHeight="1">
      <c r="A74" s="24" t="s">
        <v>175</v>
      </c>
      <c r="B74" s="25" t="s">
        <v>167</v>
      </c>
      <c r="C74" s="23" t="s">
        <v>168</v>
      </c>
      <c r="D74" s="23" t="s">
        <v>176</v>
      </c>
      <c r="E74" s="23" t="s">
        <v>72</v>
      </c>
      <c r="F74" s="23" t="s">
        <v>177</v>
      </c>
      <c r="G74" s="23" t="s">
        <v>37</v>
      </c>
      <c r="H74" s="23" t="s">
        <v>176</v>
      </c>
      <c r="I74" s="23" t="s">
        <v>71</v>
      </c>
      <c r="J74" s="23" t="s">
        <v>75</v>
      </c>
      <c r="K74" s="23" t="s">
        <v>76</v>
      </c>
      <c r="L74" s="26">
        <v>200000</v>
      </c>
      <c r="M74" s="26">
        <v>200000</v>
      </c>
      <c r="N74" s="26">
        <v>200000</v>
      </c>
      <c r="O74" s="19"/>
    </row>
    <row r="75" spans="1:15" ht="34.15" customHeight="1">
      <c r="A75" s="24" t="s">
        <v>178</v>
      </c>
      <c r="B75" s="25" t="s">
        <v>167</v>
      </c>
      <c r="C75" s="23" t="s">
        <v>168</v>
      </c>
      <c r="D75" s="23" t="s">
        <v>179</v>
      </c>
      <c r="E75" s="23" t="s">
        <v>72</v>
      </c>
      <c r="F75" s="23" t="s">
        <v>180</v>
      </c>
      <c r="G75" s="23" t="s">
        <v>37</v>
      </c>
      <c r="H75" s="23" t="s">
        <v>179</v>
      </c>
      <c r="I75" s="23" t="s">
        <v>71</v>
      </c>
      <c r="J75" s="23" t="s">
        <v>75</v>
      </c>
      <c r="K75" s="23" t="s">
        <v>76</v>
      </c>
      <c r="L75" s="26">
        <v>700000</v>
      </c>
      <c r="M75" s="26">
        <v>700000</v>
      </c>
      <c r="N75" s="26">
        <v>700000</v>
      </c>
      <c r="O75" s="19"/>
    </row>
    <row r="76" spans="1:15" ht="34.15" customHeight="1">
      <c r="A76" s="24" t="s">
        <v>178</v>
      </c>
      <c r="B76" s="25" t="s">
        <v>167</v>
      </c>
      <c r="C76" s="23" t="s">
        <v>168</v>
      </c>
      <c r="D76" s="23" t="s">
        <v>179</v>
      </c>
      <c r="E76" s="23" t="s">
        <v>72</v>
      </c>
      <c r="F76" s="23" t="s">
        <v>181</v>
      </c>
      <c r="G76" s="23" t="s">
        <v>37</v>
      </c>
      <c r="H76" s="23" t="s">
        <v>179</v>
      </c>
      <c r="I76" s="23" t="s">
        <v>71</v>
      </c>
      <c r="J76" s="23" t="s">
        <v>75</v>
      </c>
      <c r="K76" s="23" t="s">
        <v>76</v>
      </c>
      <c r="L76" s="26">
        <v>8405642.0099999998</v>
      </c>
      <c r="M76" s="26">
        <v>7429448.5899999999</v>
      </c>
      <c r="N76" s="26">
        <v>7429448.5899999999</v>
      </c>
      <c r="O76" s="19"/>
    </row>
    <row r="77" spans="1:15" ht="34.15" customHeight="1">
      <c r="A77" s="24" t="s">
        <v>182</v>
      </c>
      <c r="B77" s="25" t="s">
        <v>167</v>
      </c>
      <c r="C77" s="23" t="s">
        <v>168</v>
      </c>
      <c r="D77" s="23" t="s">
        <v>183</v>
      </c>
      <c r="E77" s="23" t="s">
        <v>72</v>
      </c>
      <c r="F77" s="23" t="s">
        <v>184</v>
      </c>
      <c r="G77" s="23" t="s">
        <v>37</v>
      </c>
      <c r="H77" s="23" t="s">
        <v>183</v>
      </c>
      <c r="I77" s="23" t="s">
        <v>71</v>
      </c>
      <c r="J77" s="23" t="s">
        <v>75</v>
      </c>
      <c r="K77" s="23" t="s">
        <v>76</v>
      </c>
      <c r="L77" s="26">
        <v>174066.13</v>
      </c>
      <c r="M77" s="26">
        <v>174066.13</v>
      </c>
      <c r="N77" s="26">
        <v>174066.13</v>
      </c>
      <c r="O77" s="19"/>
    </row>
    <row r="78" spans="1:15" ht="34.15" customHeight="1">
      <c r="A78" s="24" t="s">
        <v>182</v>
      </c>
      <c r="B78" s="25" t="s">
        <v>167</v>
      </c>
      <c r="C78" s="23" t="s">
        <v>168</v>
      </c>
      <c r="D78" s="23" t="s">
        <v>183</v>
      </c>
      <c r="E78" s="23" t="s">
        <v>72</v>
      </c>
      <c r="F78" s="23" t="s">
        <v>185</v>
      </c>
      <c r="G78" s="23" t="s">
        <v>37</v>
      </c>
      <c r="H78" s="23" t="s">
        <v>183</v>
      </c>
      <c r="I78" s="23" t="s">
        <v>71</v>
      </c>
      <c r="J78" s="23" t="s">
        <v>75</v>
      </c>
      <c r="K78" s="23" t="s">
        <v>76</v>
      </c>
      <c r="L78" s="26">
        <v>260685.28</v>
      </c>
      <c r="M78" s="26">
        <v>260685.28</v>
      </c>
      <c r="N78" s="26">
        <v>260685.28</v>
      </c>
      <c r="O78" s="19"/>
    </row>
    <row r="79" spans="1:15" ht="22.7" customHeight="1">
      <c r="A79" s="24" t="s">
        <v>186</v>
      </c>
      <c r="B79" s="25" t="s">
        <v>167</v>
      </c>
      <c r="C79" s="23" t="s">
        <v>168</v>
      </c>
      <c r="D79" s="23" t="s">
        <v>187</v>
      </c>
      <c r="E79" s="23" t="s">
        <v>92</v>
      </c>
      <c r="F79" s="23" t="s">
        <v>188</v>
      </c>
      <c r="G79" s="23" t="s">
        <v>39</v>
      </c>
      <c r="H79" s="23" t="s">
        <v>187</v>
      </c>
      <c r="I79" s="23" t="s">
        <v>71</v>
      </c>
      <c r="J79" s="23" t="s">
        <v>75</v>
      </c>
      <c r="K79" s="23" t="s">
        <v>76</v>
      </c>
      <c r="L79" s="26">
        <v>120200</v>
      </c>
      <c r="M79" s="26">
        <v>120200</v>
      </c>
      <c r="N79" s="26">
        <v>120200</v>
      </c>
      <c r="O79" s="19"/>
    </row>
    <row r="80" spans="1:15" ht="22.7" customHeight="1">
      <c r="A80" s="24" t="s">
        <v>189</v>
      </c>
      <c r="B80" s="25" t="s">
        <v>167</v>
      </c>
      <c r="C80" s="23" t="s">
        <v>168</v>
      </c>
      <c r="D80" s="23" t="s">
        <v>190</v>
      </c>
      <c r="E80" s="23" t="s">
        <v>92</v>
      </c>
      <c r="F80" s="23" t="s">
        <v>191</v>
      </c>
      <c r="G80" s="23" t="s">
        <v>39</v>
      </c>
      <c r="H80" s="23" t="s">
        <v>190</v>
      </c>
      <c r="I80" s="23" t="s">
        <v>71</v>
      </c>
      <c r="J80" s="23" t="s">
        <v>75</v>
      </c>
      <c r="K80" s="23" t="s">
        <v>76</v>
      </c>
      <c r="L80" s="26">
        <v>696240</v>
      </c>
      <c r="M80" s="26">
        <v>696240</v>
      </c>
      <c r="N80" s="26">
        <v>696240</v>
      </c>
      <c r="O80" s="19"/>
    </row>
    <row r="81" spans="1:15" ht="22.7" customHeight="1">
      <c r="A81" s="24" t="s">
        <v>169</v>
      </c>
      <c r="B81" s="25" t="s">
        <v>167</v>
      </c>
      <c r="C81" s="23" t="s">
        <v>168</v>
      </c>
      <c r="D81" s="23" t="s">
        <v>170</v>
      </c>
      <c r="E81" s="23" t="s">
        <v>92</v>
      </c>
      <c r="F81" s="23" t="s">
        <v>192</v>
      </c>
      <c r="G81" s="23" t="s">
        <v>39</v>
      </c>
      <c r="H81" s="23" t="s">
        <v>170</v>
      </c>
      <c r="I81" s="23" t="s">
        <v>71</v>
      </c>
      <c r="J81" s="23" t="s">
        <v>75</v>
      </c>
      <c r="K81" s="23" t="s">
        <v>76</v>
      </c>
      <c r="L81" s="26">
        <v>709790</v>
      </c>
      <c r="M81" s="26">
        <v>709790</v>
      </c>
      <c r="N81" s="26">
        <v>709790</v>
      </c>
      <c r="O81" s="19"/>
    </row>
    <row r="82" spans="1:15" ht="22.7" customHeight="1">
      <c r="A82" s="24" t="s">
        <v>172</v>
      </c>
      <c r="B82" s="25" t="s">
        <v>167</v>
      </c>
      <c r="C82" s="23" t="s">
        <v>168</v>
      </c>
      <c r="D82" s="23" t="s">
        <v>173</v>
      </c>
      <c r="E82" s="23" t="s">
        <v>92</v>
      </c>
      <c r="F82" s="23" t="s">
        <v>193</v>
      </c>
      <c r="G82" s="23" t="s">
        <v>39</v>
      </c>
      <c r="H82" s="23" t="s">
        <v>173</v>
      </c>
      <c r="I82" s="23" t="s">
        <v>71</v>
      </c>
      <c r="J82" s="23" t="s">
        <v>75</v>
      </c>
      <c r="K82" s="23" t="s">
        <v>76</v>
      </c>
      <c r="L82" s="26">
        <v>2665440</v>
      </c>
      <c r="M82" s="26">
        <v>2665440</v>
      </c>
      <c r="N82" s="26">
        <v>2665440</v>
      </c>
      <c r="O82" s="19"/>
    </row>
    <row r="83" spans="1:15" ht="22.7" customHeight="1">
      <c r="A83" s="24" t="s">
        <v>175</v>
      </c>
      <c r="B83" s="25" t="s">
        <v>167</v>
      </c>
      <c r="C83" s="23" t="s">
        <v>168</v>
      </c>
      <c r="D83" s="23" t="s">
        <v>176</v>
      </c>
      <c r="E83" s="23" t="s">
        <v>92</v>
      </c>
      <c r="F83" s="23" t="s">
        <v>194</v>
      </c>
      <c r="G83" s="23" t="s">
        <v>39</v>
      </c>
      <c r="H83" s="23" t="s">
        <v>176</v>
      </c>
      <c r="I83" s="23" t="s">
        <v>71</v>
      </c>
      <c r="J83" s="23" t="s">
        <v>75</v>
      </c>
      <c r="K83" s="23" t="s">
        <v>76</v>
      </c>
      <c r="L83" s="26">
        <v>800000</v>
      </c>
      <c r="M83" s="26">
        <v>800000</v>
      </c>
      <c r="N83" s="26">
        <v>800000</v>
      </c>
      <c r="O83" s="19"/>
    </row>
    <row r="84" spans="1:15" ht="22.7" customHeight="1">
      <c r="A84" s="24" t="s">
        <v>195</v>
      </c>
      <c r="B84" s="25" t="s">
        <v>167</v>
      </c>
      <c r="C84" s="23" t="s">
        <v>168</v>
      </c>
      <c r="D84" s="23" t="s">
        <v>196</v>
      </c>
      <c r="E84" s="23" t="s">
        <v>92</v>
      </c>
      <c r="F84" s="23" t="s">
        <v>197</v>
      </c>
      <c r="G84" s="23" t="s">
        <v>39</v>
      </c>
      <c r="H84" s="23" t="s">
        <v>196</v>
      </c>
      <c r="I84" s="23" t="s">
        <v>71</v>
      </c>
      <c r="J84" s="23" t="s">
        <v>75</v>
      </c>
      <c r="K84" s="23" t="s">
        <v>76</v>
      </c>
      <c r="L84" s="26">
        <v>20000</v>
      </c>
      <c r="M84" s="26">
        <v>20000</v>
      </c>
      <c r="N84" s="26">
        <v>20000</v>
      </c>
      <c r="O84" s="19"/>
    </row>
    <row r="85" spans="1:15" ht="22.7" customHeight="1">
      <c r="A85" s="24" t="s">
        <v>198</v>
      </c>
      <c r="B85" s="25" t="s">
        <v>167</v>
      </c>
      <c r="C85" s="23" t="s">
        <v>168</v>
      </c>
      <c r="D85" s="23" t="s">
        <v>199</v>
      </c>
      <c r="E85" s="23" t="s">
        <v>92</v>
      </c>
      <c r="F85" s="23" t="s">
        <v>200</v>
      </c>
      <c r="G85" s="23" t="s">
        <v>39</v>
      </c>
      <c r="H85" s="23" t="s">
        <v>199</v>
      </c>
      <c r="I85" s="23" t="s">
        <v>71</v>
      </c>
      <c r="J85" s="23" t="s">
        <v>75</v>
      </c>
      <c r="K85" s="23" t="s">
        <v>76</v>
      </c>
      <c r="L85" s="26">
        <v>150000</v>
      </c>
      <c r="M85" s="26">
        <v>150000</v>
      </c>
      <c r="N85" s="26">
        <v>150000</v>
      </c>
      <c r="O85" s="19"/>
    </row>
    <row r="86" spans="1:15" ht="22.7" customHeight="1">
      <c r="A86" s="24" t="s">
        <v>182</v>
      </c>
      <c r="B86" s="25" t="s">
        <v>167</v>
      </c>
      <c r="C86" s="23" t="s">
        <v>168</v>
      </c>
      <c r="D86" s="23" t="s">
        <v>183</v>
      </c>
      <c r="E86" s="23" t="s">
        <v>92</v>
      </c>
      <c r="F86" s="23" t="s">
        <v>201</v>
      </c>
      <c r="G86" s="23" t="s">
        <v>39</v>
      </c>
      <c r="H86" s="23" t="s">
        <v>183</v>
      </c>
      <c r="I86" s="23" t="s">
        <v>71</v>
      </c>
      <c r="J86" s="23" t="s">
        <v>75</v>
      </c>
      <c r="K86" s="23" t="s">
        <v>76</v>
      </c>
      <c r="L86" s="26">
        <v>400000</v>
      </c>
      <c r="M86" s="26">
        <v>400000</v>
      </c>
      <c r="N86" s="26">
        <v>400000</v>
      </c>
      <c r="O86" s="19"/>
    </row>
    <row r="87" spans="1:15" ht="22.7" customHeight="1">
      <c r="A87" s="24" t="s">
        <v>182</v>
      </c>
      <c r="B87" s="25" t="s">
        <v>167</v>
      </c>
      <c r="C87" s="23" t="s">
        <v>168</v>
      </c>
      <c r="D87" s="23" t="s">
        <v>183</v>
      </c>
      <c r="E87" s="23" t="s">
        <v>94</v>
      </c>
      <c r="F87" s="23" t="s">
        <v>202</v>
      </c>
      <c r="G87" s="23" t="s">
        <v>39</v>
      </c>
      <c r="H87" s="23" t="s">
        <v>183</v>
      </c>
      <c r="I87" s="23" t="s">
        <v>71</v>
      </c>
      <c r="J87" s="23" t="s">
        <v>75</v>
      </c>
      <c r="K87" s="23" t="s">
        <v>76</v>
      </c>
      <c r="L87" s="26">
        <v>329000</v>
      </c>
      <c r="M87" s="26">
        <v>329000</v>
      </c>
      <c r="N87" s="26">
        <v>329000</v>
      </c>
      <c r="O87" s="19"/>
    </row>
    <row r="88" spans="1:15" ht="22.7" customHeight="1">
      <c r="A88" s="24" t="s">
        <v>178</v>
      </c>
      <c r="B88" s="25" t="s">
        <v>167</v>
      </c>
      <c r="C88" s="23" t="s">
        <v>168</v>
      </c>
      <c r="D88" s="23" t="s">
        <v>179</v>
      </c>
      <c r="E88" s="23" t="s">
        <v>111</v>
      </c>
      <c r="F88" s="23" t="s">
        <v>73</v>
      </c>
      <c r="G88" s="23" t="s">
        <v>40</v>
      </c>
      <c r="H88" s="23" t="s">
        <v>179</v>
      </c>
      <c r="I88" s="23" t="s">
        <v>71</v>
      </c>
      <c r="J88" s="23" t="s">
        <v>75</v>
      </c>
      <c r="K88" s="23" t="s">
        <v>76</v>
      </c>
      <c r="L88" s="26">
        <v>2234730</v>
      </c>
      <c r="M88" s="26">
        <v>2234730</v>
      </c>
      <c r="N88" s="26">
        <v>2234730</v>
      </c>
      <c r="O88" s="19"/>
    </row>
    <row r="89" spans="1:15" ht="22.7" customHeight="1">
      <c r="A89" s="24" t="s">
        <v>178</v>
      </c>
      <c r="B89" s="25" t="s">
        <v>167</v>
      </c>
      <c r="C89" s="23" t="s">
        <v>168</v>
      </c>
      <c r="D89" s="23" t="s">
        <v>179</v>
      </c>
      <c r="E89" s="23" t="s">
        <v>112</v>
      </c>
      <c r="F89" s="23" t="s">
        <v>73</v>
      </c>
      <c r="G89" s="23" t="s">
        <v>40</v>
      </c>
      <c r="H89" s="23" t="s">
        <v>179</v>
      </c>
      <c r="I89" s="23" t="s">
        <v>71</v>
      </c>
      <c r="J89" s="23" t="s">
        <v>75</v>
      </c>
      <c r="K89" s="23" t="s">
        <v>76</v>
      </c>
      <c r="L89" s="26">
        <v>861830</v>
      </c>
      <c r="M89" s="26">
        <v>861830</v>
      </c>
      <c r="N89" s="26">
        <v>861830</v>
      </c>
      <c r="O89" s="19"/>
    </row>
    <row r="90" spans="1:15" ht="34.15" customHeight="1">
      <c r="A90" s="24" t="s">
        <v>203</v>
      </c>
      <c r="B90" s="25" t="s">
        <v>204</v>
      </c>
      <c r="C90" s="23" t="s">
        <v>205</v>
      </c>
      <c r="D90" s="23" t="s">
        <v>71</v>
      </c>
      <c r="E90" s="23" t="s">
        <v>72</v>
      </c>
      <c r="F90" s="23" t="s">
        <v>73</v>
      </c>
      <c r="G90" s="23" t="s">
        <v>74</v>
      </c>
      <c r="H90" s="23" t="s">
        <v>71</v>
      </c>
      <c r="I90" s="23" t="s">
        <v>71</v>
      </c>
      <c r="J90" s="23" t="s">
        <v>75</v>
      </c>
      <c r="K90" s="23" t="s">
        <v>76</v>
      </c>
      <c r="L90" s="26">
        <v>2662230</v>
      </c>
      <c r="M90" s="26">
        <v>2662230</v>
      </c>
      <c r="N90" s="26">
        <v>2662230</v>
      </c>
      <c r="O90" s="19"/>
    </row>
    <row r="91" spans="1:15" ht="22.7" customHeight="1">
      <c r="A91" s="24" t="s">
        <v>189</v>
      </c>
      <c r="B91" s="25" t="s">
        <v>204</v>
      </c>
      <c r="C91" s="23" t="s">
        <v>205</v>
      </c>
      <c r="D91" s="23" t="s">
        <v>190</v>
      </c>
      <c r="E91" s="23" t="s">
        <v>92</v>
      </c>
      <c r="F91" s="23" t="s">
        <v>191</v>
      </c>
      <c r="G91" s="23" t="s">
        <v>39</v>
      </c>
      <c r="H91" s="23" t="s">
        <v>190</v>
      </c>
      <c r="I91" s="23" t="s">
        <v>71</v>
      </c>
      <c r="J91" s="23" t="s">
        <v>75</v>
      </c>
      <c r="K91" s="23" t="s">
        <v>76</v>
      </c>
      <c r="L91" s="26">
        <v>2662230</v>
      </c>
      <c r="M91" s="26">
        <v>2662230</v>
      </c>
      <c r="N91" s="26">
        <v>2662230</v>
      </c>
      <c r="O91" s="19"/>
    </row>
    <row r="92" spans="1:15" ht="34.15" customHeight="1">
      <c r="A92" s="20" t="s">
        <v>66</v>
      </c>
      <c r="B92" s="21" t="s">
        <v>67</v>
      </c>
      <c r="C92" s="22" t="s">
        <v>68</v>
      </c>
      <c r="D92" s="23" t="s">
        <v>71</v>
      </c>
      <c r="E92" s="23" t="s">
        <v>72</v>
      </c>
      <c r="F92" s="23" t="s">
        <v>73</v>
      </c>
      <c r="G92" s="23" t="s">
        <v>74</v>
      </c>
      <c r="H92" s="23" t="s">
        <v>71</v>
      </c>
      <c r="I92" s="23" t="s">
        <v>68</v>
      </c>
      <c r="J92" s="23" t="s">
        <v>75</v>
      </c>
      <c r="K92" s="23" t="s">
        <v>76</v>
      </c>
      <c r="L92" s="18"/>
      <c r="M92" s="18"/>
      <c r="N92" s="18"/>
      <c r="O92" s="19"/>
    </row>
    <row r="93" spans="1:15" ht="34.15" customHeight="1">
      <c r="A93" s="20" t="s">
        <v>119</v>
      </c>
      <c r="B93" s="21" t="s">
        <v>120</v>
      </c>
      <c r="C93" s="22" t="s">
        <v>71</v>
      </c>
      <c r="D93" s="23" t="s">
        <v>71</v>
      </c>
      <c r="E93" s="23" t="s">
        <v>72</v>
      </c>
      <c r="F93" s="23" t="s">
        <v>73</v>
      </c>
      <c r="G93" s="23" t="s">
        <v>74</v>
      </c>
      <c r="H93" s="23" t="s">
        <v>71</v>
      </c>
      <c r="I93" s="23" t="s">
        <v>71</v>
      </c>
      <c r="J93" s="23" t="s">
        <v>75</v>
      </c>
      <c r="K93" s="23" t="s">
        <v>76</v>
      </c>
      <c r="L93" s="18"/>
      <c r="M93" s="18"/>
      <c r="N93" s="18"/>
      <c r="O93" s="19"/>
    </row>
  </sheetData>
  <mergeCells count="27">
    <mergeCell ref="L24:O24"/>
    <mergeCell ref="B19:L19"/>
    <mergeCell ref="A22:O22"/>
    <mergeCell ref="A24:A26"/>
    <mergeCell ref="B24:B26"/>
    <mergeCell ref="C24:C26"/>
    <mergeCell ref="K24:K26"/>
    <mergeCell ref="O25:O26"/>
    <mergeCell ref="I24:I26"/>
    <mergeCell ref="H24:H26"/>
    <mergeCell ref="G24:G26"/>
    <mergeCell ref="F24:F26"/>
    <mergeCell ref="D24:D26"/>
    <mergeCell ref="E24:E26"/>
    <mergeCell ref="J24:J26"/>
    <mergeCell ref="B16:L16"/>
    <mergeCell ref="O12:O13"/>
    <mergeCell ref="A11:N11"/>
    <mergeCell ref="A12:N12"/>
    <mergeCell ref="B14:D14"/>
    <mergeCell ref="N5:O5"/>
    <mergeCell ref="N6:O6"/>
    <mergeCell ref="N9:O9"/>
    <mergeCell ref="N7:O7"/>
    <mergeCell ref="N2:O2"/>
    <mergeCell ref="N3:O3"/>
    <mergeCell ref="N4:O4"/>
  </mergeCells>
  <pageMargins left="0.59055118110236227" right="0.51181102362204722" top="0.78740157480314965" bottom="0.31496062992125984" header="0.19685039370078741" footer="0.19685039370078741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B39"/>
  <sheetViews>
    <sheetView topLeftCell="A13" workbookViewId="0">
      <selection activeCell="CY46" sqref="CY46"/>
    </sheetView>
  </sheetViews>
  <sheetFormatPr defaultRowHeight="10.15" customHeight="1"/>
  <cols>
    <col min="1" max="99" width="0.85546875" customWidth="1"/>
    <col min="100" max="100" width="8.7109375" customWidth="1"/>
    <col min="101" max="101" width="13.7109375" customWidth="1"/>
    <col min="102" max="102" width="8" hidden="1"/>
    <col min="103" max="106" width="11.7109375" customWidth="1"/>
  </cols>
  <sheetData>
    <row r="1" spans="1:106" ht="13.5" customHeight="1">
      <c r="B1" s="143" t="s">
        <v>206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143"/>
      <c r="CW1" s="143"/>
      <c r="CX1" s="143"/>
      <c r="CY1" s="143"/>
      <c r="CZ1" s="143"/>
      <c r="DA1" s="143"/>
      <c r="DB1" s="143"/>
    </row>
    <row r="2" spans="1:106" ht="15"/>
    <row r="3" spans="1:106" ht="11.25" customHeight="1">
      <c r="A3" s="163" t="s">
        <v>207</v>
      </c>
      <c r="B3" s="163"/>
      <c r="C3" s="163"/>
      <c r="D3" s="163"/>
      <c r="E3" s="163"/>
      <c r="F3" s="163"/>
      <c r="G3" s="163"/>
      <c r="H3" s="164"/>
      <c r="I3" s="169" t="s">
        <v>21</v>
      </c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69"/>
      <c r="BP3" s="169"/>
      <c r="BQ3" s="169"/>
      <c r="BR3" s="169"/>
      <c r="BS3" s="169"/>
      <c r="BT3" s="169"/>
      <c r="BU3" s="169"/>
      <c r="BV3" s="169"/>
      <c r="BW3" s="169"/>
      <c r="BX3" s="169"/>
      <c r="BY3" s="169"/>
      <c r="BZ3" s="169"/>
      <c r="CA3" s="169"/>
      <c r="CB3" s="169"/>
      <c r="CC3" s="169"/>
      <c r="CD3" s="169"/>
      <c r="CE3" s="169"/>
      <c r="CF3" s="169"/>
      <c r="CG3" s="169"/>
      <c r="CH3" s="169"/>
      <c r="CI3" s="169"/>
      <c r="CJ3" s="169"/>
      <c r="CK3" s="169"/>
      <c r="CL3" s="169"/>
      <c r="CM3" s="144"/>
      <c r="CN3" s="172" t="s">
        <v>208</v>
      </c>
      <c r="CO3" s="163"/>
      <c r="CP3" s="163"/>
      <c r="CQ3" s="163"/>
      <c r="CR3" s="163"/>
      <c r="CS3" s="163"/>
      <c r="CT3" s="163"/>
      <c r="CU3" s="164"/>
      <c r="CV3" s="172" t="s">
        <v>209</v>
      </c>
      <c r="CW3" s="172" t="s">
        <v>210</v>
      </c>
      <c r="CX3" s="172" t="s">
        <v>211</v>
      </c>
      <c r="CY3" s="140" t="s">
        <v>31</v>
      </c>
      <c r="CZ3" s="141"/>
      <c r="DA3" s="141"/>
      <c r="DB3" s="142"/>
    </row>
    <row r="4" spans="1:106" ht="11.25" customHeight="1">
      <c r="A4" s="165"/>
      <c r="B4" s="165"/>
      <c r="C4" s="165"/>
      <c r="D4" s="165"/>
      <c r="E4" s="165"/>
      <c r="F4" s="165"/>
      <c r="G4" s="165"/>
      <c r="H4" s="166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45"/>
      <c r="CN4" s="173"/>
      <c r="CO4" s="165"/>
      <c r="CP4" s="165"/>
      <c r="CQ4" s="165"/>
      <c r="CR4" s="165"/>
      <c r="CS4" s="165"/>
      <c r="CT4" s="165"/>
      <c r="CU4" s="166"/>
      <c r="CV4" s="173"/>
      <c r="CW4" s="173"/>
      <c r="CX4" s="173"/>
      <c r="CY4" s="35" t="s">
        <v>62</v>
      </c>
      <c r="CZ4" s="35" t="s">
        <v>63</v>
      </c>
      <c r="DA4" s="35" t="s">
        <v>64</v>
      </c>
      <c r="DB4" s="147" t="s">
        <v>32</v>
      </c>
    </row>
    <row r="5" spans="1:106" ht="39" customHeight="1">
      <c r="A5" s="167"/>
      <c r="B5" s="167"/>
      <c r="C5" s="167"/>
      <c r="D5" s="167"/>
      <c r="E5" s="167"/>
      <c r="F5" s="167"/>
      <c r="G5" s="167"/>
      <c r="H5" s="168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71"/>
      <c r="CI5" s="171"/>
      <c r="CJ5" s="171"/>
      <c r="CK5" s="171"/>
      <c r="CL5" s="171"/>
      <c r="CM5" s="146"/>
      <c r="CN5" s="174"/>
      <c r="CO5" s="167"/>
      <c r="CP5" s="167"/>
      <c r="CQ5" s="167"/>
      <c r="CR5" s="167"/>
      <c r="CS5" s="167"/>
      <c r="CT5" s="167"/>
      <c r="CU5" s="168"/>
      <c r="CV5" s="174"/>
      <c r="CW5" s="174"/>
      <c r="CX5" s="174"/>
      <c r="CY5" s="9" t="s">
        <v>212</v>
      </c>
      <c r="CZ5" s="40" t="s">
        <v>213</v>
      </c>
      <c r="DA5" s="40" t="s">
        <v>214</v>
      </c>
      <c r="DB5" s="149"/>
    </row>
    <row r="6" spans="1:106" ht="13.9" customHeight="1" thickBot="1">
      <c r="A6" s="175" t="s">
        <v>36</v>
      </c>
      <c r="B6" s="175"/>
      <c r="C6" s="175"/>
      <c r="D6" s="175"/>
      <c r="E6" s="175"/>
      <c r="F6" s="175"/>
      <c r="G6" s="175"/>
      <c r="H6" s="176"/>
      <c r="I6" s="175" t="s">
        <v>37</v>
      </c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5"/>
      <c r="BK6" s="175"/>
      <c r="BL6" s="175"/>
      <c r="BM6" s="175"/>
      <c r="BN6" s="175"/>
      <c r="BO6" s="175"/>
      <c r="BP6" s="175"/>
      <c r="BQ6" s="175"/>
      <c r="BR6" s="175"/>
      <c r="BS6" s="175"/>
      <c r="BT6" s="175"/>
      <c r="BU6" s="175"/>
      <c r="BV6" s="175"/>
      <c r="BW6" s="175"/>
      <c r="BX6" s="175"/>
      <c r="BY6" s="175"/>
      <c r="BZ6" s="175"/>
      <c r="CA6" s="175"/>
      <c r="CB6" s="175"/>
      <c r="CC6" s="175"/>
      <c r="CD6" s="175"/>
      <c r="CE6" s="175"/>
      <c r="CF6" s="175"/>
      <c r="CG6" s="175"/>
      <c r="CH6" s="175"/>
      <c r="CI6" s="175"/>
      <c r="CJ6" s="175"/>
      <c r="CK6" s="175"/>
      <c r="CL6" s="175"/>
      <c r="CM6" s="176"/>
      <c r="CN6" s="177" t="s">
        <v>38</v>
      </c>
      <c r="CO6" s="178"/>
      <c r="CP6" s="178"/>
      <c r="CQ6" s="178"/>
      <c r="CR6" s="178"/>
      <c r="CS6" s="178"/>
      <c r="CT6" s="178"/>
      <c r="CU6" s="179"/>
      <c r="CV6" s="112" t="s">
        <v>39</v>
      </c>
      <c r="CW6" s="112" t="s">
        <v>215</v>
      </c>
      <c r="CX6" s="112" t="s">
        <v>216</v>
      </c>
      <c r="CY6" s="112" t="s">
        <v>40</v>
      </c>
      <c r="CZ6" s="112" t="s">
        <v>41</v>
      </c>
      <c r="DA6" s="112" t="s">
        <v>42</v>
      </c>
      <c r="DB6" s="41" t="s">
        <v>43</v>
      </c>
    </row>
    <row r="7" spans="1:106" ht="12.75" customHeight="1">
      <c r="A7" s="156">
        <v>1</v>
      </c>
      <c r="B7" s="156"/>
      <c r="C7" s="156"/>
      <c r="D7" s="156"/>
      <c r="E7" s="156"/>
      <c r="F7" s="156"/>
      <c r="G7" s="156"/>
      <c r="H7" s="157"/>
      <c r="I7" s="158" t="s">
        <v>218</v>
      </c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  <c r="BT7" s="159"/>
      <c r="BU7" s="159"/>
      <c r="BV7" s="159"/>
      <c r="BW7" s="159"/>
      <c r="BX7" s="159"/>
      <c r="BY7" s="159"/>
      <c r="BZ7" s="159"/>
      <c r="CA7" s="159"/>
      <c r="CB7" s="159"/>
      <c r="CC7" s="159"/>
      <c r="CD7" s="159"/>
      <c r="CE7" s="159"/>
      <c r="CF7" s="159"/>
      <c r="CG7" s="159"/>
      <c r="CH7" s="159"/>
      <c r="CI7" s="159"/>
      <c r="CJ7" s="159"/>
      <c r="CK7" s="159"/>
      <c r="CL7" s="159"/>
      <c r="CM7" s="159"/>
      <c r="CN7" s="160" t="s">
        <v>217</v>
      </c>
      <c r="CO7" s="161"/>
      <c r="CP7" s="161"/>
      <c r="CQ7" s="161"/>
      <c r="CR7" s="161"/>
      <c r="CS7" s="161"/>
      <c r="CT7" s="161"/>
      <c r="CU7" s="162"/>
      <c r="CV7" s="14" t="s">
        <v>0</v>
      </c>
      <c r="CW7" s="14" t="s">
        <v>48</v>
      </c>
      <c r="CX7" s="14" t="s">
        <v>48</v>
      </c>
      <c r="CY7" s="15">
        <v>21589853.420000002</v>
      </c>
      <c r="CZ7" s="15">
        <v>20613660</v>
      </c>
      <c r="DA7" s="15">
        <v>20613660</v>
      </c>
      <c r="DB7" s="16"/>
    </row>
    <row r="8" spans="1:106" ht="24" customHeight="1">
      <c r="A8" s="180" t="s">
        <v>220</v>
      </c>
      <c r="B8" s="180"/>
      <c r="C8" s="180"/>
      <c r="D8" s="180"/>
      <c r="E8" s="180"/>
      <c r="F8" s="180"/>
      <c r="G8" s="180"/>
      <c r="H8" s="181"/>
      <c r="I8" s="182" t="s">
        <v>221</v>
      </c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3"/>
      <c r="BF8" s="183"/>
      <c r="BG8" s="183"/>
      <c r="BH8" s="183"/>
      <c r="BI8" s="183"/>
      <c r="BJ8" s="183"/>
      <c r="BK8" s="183"/>
      <c r="BL8" s="183"/>
      <c r="BM8" s="183"/>
      <c r="BN8" s="183"/>
      <c r="BO8" s="183"/>
      <c r="BP8" s="183"/>
      <c r="BQ8" s="183"/>
      <c r="BR8" s="183"/>
      <c r="BS8" s="183"/>
      <c r="BT8" s="183"/>
      <c r="BU8" s="183"/>
      <c r="BV8" s="183"/>
      <c r="BW8" s="183"/>
      <c r="BX8" s="183"/>
      <c r="BY8" s="183"/>
      <c r="BZ8" s="183"/>
      <c r="CA8" s="183"/>
      <c r="CB8" s="183"/>
      <c r="CC8" s="183"/>
      <c r="CD8" s="183"/>
      <c r="CE8" s="183"/>
      <c r="CF8" s="183"/>
      <c r="CG8" s="183"/>
      <c r="CH8" s="183"/>
      <c r="CI8" s="183"/>
      <c r="CJ8" s="183"/>
      <c r="CK8" s="183"/>
      <c r="CL8" s="183"/>
      <c r="CM8" s="183"/>
      <c r="CN8" s="184" t="s">
        <v>222</v>
      </c>
      <c r="CO8" s="180"/>
      <c r="CP8" s="180"/>
      <c r="CQ8" s="180"/>
      <c r="CR8" s="180"/>
      <c r="CS8" s="180"/>
      <c r="CT8" s="180"/>
      <c r="CU8" s="181"/>
      <c r="CV8" s="17" t="s">
        <v>0</v>
      </c>
      <c r="CW8" s="17" t="s">
        <v>48</v>
      </c>
      <c r="CX8" s="17" t="s">
        <v>48</v>
      </c>
      <c r="CY8" s="18">
        <v>2940192.91</v>
      </c>
      <c r="CZ8" s="18"/>
      <c r="DA8" s="18"/>
      <c r="DB8" s="19"/>
    </row>
    <row r="9" spans="1:106" ht="24" customHeight="1">
      <c r="A9" s="180" t="s">
        <v>223</v>
      </c>
      <c r="B9" s="180"/>
      <c r="C9" s="180"/>
      <c r="D9" s="180"/>
      <c r="E9" s="180"/>
      <c r="F9" s="180"/>
      <c r="G9" s="180"/>
      <c r="H9" s="181"/>
      <c r="I9" s="182" t="s">
        <v>224</v>
      </c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83"/>
      <c r="BT9" s="183"/>
      <c r="BU9" s="183"/>
      <c r="BV9" s="183"/>
      <c r="BW9" s="183"/>
      <c r="BX9" s="183"/>
      <c r="BY9" s="183"/>
      <c r="BZ9" s="183"/>
      <c r="CA9" s="183"/>
      <c r="CB9" s="183"/>
      <c r="CC9" s="183"/>
      <c r="CD9" s="183"/>
      <c r="CE9" s="183"/>
      <c r="CF9" s="183"/>
      <c r="CG9" s="183"/>
      <c r="CH9" s="183"/>
      <c r="CI9" s="183"/>
      <c r="CJ9" s="183"/>
      <c r="CK9" s="183"/>
      <c r="CL9" s="183"/>
      <c r="CM9" s="183"/>
      <c r="CN9" s="184" t="s">
        <v>225</v>
      </c>
      <c r="CO9" s="180"/>
      <c r="CP9" s="180"/>
      <c r="CQ9" s="180"/>
      <c r="CR9" s="180"/>
      <c r="CS9" s="180"/>
      <c r="CT9" s="180"/>
      <c r="CU9" s="181"/>
      <c r="CV9" s="17" t="s">
        <v>0</v>
      </c>
      <c r="CW9" s="17" t="s">
        <v>48</v>
      </c>
      <c r="CX9" s="17" t="s">
        <v>48</v>
      </c>
      <c r="CY9" s="18">
        <v>2940192.91</v>
      </c>
      <c r="CZ9" s="18"/>
      <c r="DA9" s="18"/>
      <c r="DB9" s="19"/>
    </row>
    <row r="10" spans="1:106" ht="24" customHeight="1">
      <c r="A10" s="180" t="s">
        <v>226</v>
      </c>
      <c r="B10" s="180"/>
      <c r="C10" s="180"/>
      <c r="D10" s="180"/>
      <c r="E10" s="180"/>
      <c r="F10" s="180"/>
      <c r="G10" s="180"/>
      <c r="H10" s="181"/>
      <c r="I10" s="182" t="s">
        <v>227</v>
      </c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3"/>
      <c r="BV10" s="183"/>
      <c r="BW10" s="183"/>
      <c r="BX10" s="183"/>
      <c r="BY10" s="183"/>
      <c r="BZ10" s="183"/>
      <c r="CA10" s="183"/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  <c r="CN10" s="184" t="s">
        <v>228</v>
      </c>
      <c r="CO10" s="180"/>
      <c r="CP10" s="180"/>
      <c r="CQ10" s="180"/>
      <c r="CR10" s="180"/>
      <c r="CS10" s="180"/>
      <c r="CT10" s="180"/>
      <c r="CU10" s="181"/>
      <c r="CV10" s="17" t="s">
        <v>229</v>
      </c>
      <c r="CW10" s="17" t="s">
        <v>76</v>
      </c>
      <c r="CX10" s="17" t="s">
        <v>48</v>
      </c>
      <c r="CY10" s="18">
        <v>2940192.91</v>
      </c>
      <c r="CZ10" s="18"/>
      <c r="DA10" s="18"/>
      <c r="DB10" s="19"/>
    </row>
    <row r="11" spans="1:106" ht="24" customHeight="1">
      <c r="A11" s="180" t="s">
        <v>219</v>
      </c>
      <c r="B11" s="180"/>
      <c r="C11" s="180"/>
      <c r="D11" s="180"/>
      <c r="E11" s="180"/>
      <c r="F11" s="180"/>
      <c r="G11" s="180"/>
      <c r="H11" s="181"/>
      <c r="I11" s="182" t="s">
        <v>230</v>
      </c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/>
      <c r="BM11" s="183"/>
      <c r="BN11" s="183"/>
      <c r="BO11" s="183"/>
      <c r="BP11" s="183"/>
      <c r="BQ11" s="183"/>
      <c r="BR11" s="183"/>
      <c r="BS11" s="183"/>
      <c r="BT11" s="183"/>
      <c r="BU11" s="183"/>
      <c r="BV11" s="183"/>
      <c r="BW11" s="183"/>
      <c r="BX11" s="183"/>
      <c r="BY11" s="183"/>
      <c r="BZ11" s="183"/>
      <c r="CA11" s="183"/>
      <c r="CB11" s="18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  <c r="CN11" s="184" t="s">
        <v>231</v>
      </c>
      <c r="CO11" s="180"/>
      <c r="CP11" s="180"/>
      <c r="CQ11" s="180"/>
      <c r="CR11" s="180"/>
      <c r="CS11" s="180"/>
      <c r="CT11" s="180"/>
      <c r="CU11" s="181"/>
      <c r="CV11" s="17" t="s">
        <v>0</v>
      </c>
      <c r="CW11" s="17" t="s">
        <v>48</v>
      </c>
      <c r="CX11" s="17" t="s">
        <v>48</v>
      </c>
      <c r="CY11" s="18">
        <v>18649660.510000002</v>
      </c>
      <c r="CZ11" s="18">
        <v>20613660</v>
      </c>
      <c r="DA11" s="18">
        <v>20613660</v>
      </c>
      <c r="DB11" s="19"/>
    </row>
    <row r="12" spans="1:106" ht="24" customHeight="1">
      <c r="A12" s="180" t="s">
        <v>232</v>
      </c>
      <c r="B12" s="180"/>
      <c r="C12" s="180"/>
      <c r="D12" s="180"/>
      <c r="E12" s="180"/>
      <c r="F12" s="180"/>
      <c r="G12" s="180"/>
      <c r="H12" s="181"/>
      <c r="I12" s="182" t="s">
        <v>233</v>
      </c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  <c r="BI12" s="183"/>
      <c r="BJ12" s="183"/>
      <c r="BK12" s="183"/>
      <c r="BL12" s="183"/>
      <c r="BM12" s="183"/>
      <c r="BN12" s="183"/>
      <c r="BO12" s="183"/>
      <c r="BP12" s="183"/>
      <c r="BQ12" s="183"/>
      <c r="BR12" s="183"/>
      <c r="BS12" s="183"/>
      <c r="BT12" s="183"/>
      <c r="BU12" s="183"/>
      <c r="BV12" s="183"/>
      <c r="BW12" s="183"/>
      <c r="BX12" s="183"/>
      <c r="BY12" s="183"/>
      <c r="BZ12" s="183"/>
      <c r="CA12" s="183"/>
      <c r="CB12" s="18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  <c r="CN12" s="184" t="s">
        <v>234</v>
      </c>
      <c r="CO12" s="180"/>
      <c r="CP12" s="180"/>
      <c r="CQ12" s="180"/>
      <c r="CR12" s="180"/>
      <c r="CS12" s="180"/>
      <c r="CT12" s="180"/>
      <c r="CU12" s="181"/>
      <c r="CV12" s="17" t="s">
        <v>0</v>
      </c>
      <c r="CW12" s="17" t="s">
        <v>48</v>
      </c>
      <c r="CX12" s="17" t="s">
        <v>48</v>
      </c>
      <c r="CY12" s="18">
        <v>8552900</v>
      </c>
      <c r="CZ12" s="18">
        <v>8552900</v>
      </c>
      <c r="DA12" s="18">
        <v>8552900</v>
      </c>
      <c r="DB12" s="19"/>
    </row>
    <row r="13" spans="1:106" ht="24" customHeight="1">
      <c r="A13" s="180" t="s">
        <v>235</v>
      </c>
      <c r="B13" s="180"/>
      <c r="C13" s="180"/>
      <c r="D13" s="180"/>
      <c r="E13" s="180"/>
      <c r="F13" s="180"/>
      <c r="G13" s="180"/>
      <c r="H13" s="181"/>
      <c r="I13" s="182" t="s">
        <v>236</v>
      </c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  <c r="BI13" s="183"/>
      <c r="BJ13" s="183"/>
      <c r="BK13" s="183"/>
      <c r="BL13" s="183"/>
      <c r="BM13" s="183"/>
      <c r="BN13" s="183"/>
      <c r="BO13" s="183"/>
      <c r="BP13" s="183"/>
      <c r="BQ13" s="183"/>
      <c r="BR13" s="183"/>
      <c r="BS13" s="183"/>
      <c r="BT13" s="183"/>
      <c r="BU13" s="183"/>
      <c r="BV13" s="183"/>
      <c r="BW13" s="183"/>
      <c r="BX13" s="183"/>
      <c r="BY13" s="183"/>
      <c r="BZ13" s="183"/>
      <c r="CA13" s="183"/>
      <c r="CB13" s="183"/>
      <c r="CC13" s="183"/>
      <c r="CD13" s="183"/>
      <c r="CE13" s="183"/>
      <c r="CF13" s="183"/>
      <c r="CG13" s="183"/>
      <c r="CH13" s="183"/>
      <c r="CI13" s="183"/>
      <c r="CJ13" s="183"/>
      <c r="CK13" s="183"/>
      <c r="CL13" s="183"/>
      <c r="CM13" s="183"/>
      <c r="CN13" s="184" t="s">
        <v>237</v>
      </c>
      <c r="CO13" s="180"/>
      <c r="CP13" s="180"/>
      <c r="CQ13" s="180"/>
      <c r="CR13" s="180"/>
      <c r="CS13" s="180"/>
      <c r="CT13" s="180"/>
      <c r="CU13" s="181"/>
      <c r="CV13" s="17" t="s">
        <v>246</v>
      </c>
      <c r="CW13" s="17" t="s">
        <v>48</v>
      </c>
      <c r="CX13" s="17" t="s">
        <v>48</v>
      </c>
      <c r="CY13" s="18">
        <v>8552900</v>
      </c>
      <c r="CZ13" s="18">
        <v>8552900</v>
      </c>
      <c r="DA13" s="18">
        <v>8552900</v>
      </c>
      <c r="DB13" s="19"/>
    </row>
    <row r="14" spans="1:106" ht="24" customHeight="1">
      <c r="A14" s="180" t="s">
        <v>238</v>
      </c>
      <c r="B14" s="180"/>
      <c r="C14" s="180"/>
      <c r="D14" s="180"/>
      <c r="E14" s="180"/>
      <c r="F14" s="180"/>
      <c r="G14" s="180"/>
      <c r="H14" s="181"/>
      <c r="I14" s="182" t="s">
        <v>239</v>
      </c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3"/>
      <c r="BY14" s="183"/>
      <c r="BZ14" s="183"/>
      <c r="CA14" s="183"/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  <c r="CN14" s="184" t="s">
        <v>240</v>
      </c>
      <c r="CO14" s="180"/>
      <c r="CP14" s="180"/>
      <c r="CQ14" s="180"/>
      <c r="CR14" s="180"/>
      <c r="CS14" s="180"/>
      <c r="CT14" s="180"/>
      <c r="CU14" s="181"/>
      <c r="CV14" s="17" t="s">
        <v>0</v>
      </c>
      <c r="CW14" s="17" t="s">
        <v>48</v>
      </c>
      <c r="CX14" s="17" t="s">
        <v>48</v>
      </c>
      <c r="CY14" s="18">
        <v>3096560</v>
      </c>
      <c r="CZ14" s="18">
        <v>3096560</v>
      </c>
      <c r="DA14" s="18">
        <v>3096560</v>
      </c>
      <c r="DB14" s="19"/>
    </row>
    <row r="15" spans="1:106" ht="24" customHeight="1">
      <c r="A15" s="180" t="s">
        <v>241</v>
      </c>
      <c r="B15" s="180"/>
      <c r="C15" s="180"/>
      <c r="D15" s="180"/>
      <c r="E15" s="180"/>
      <c r="F15" s="180"/>
      <c r="G15" s="180"/>
      <c r="H15" s="181"/>
      <c r="I15" s="182" t="s">
        <v>236</v>
      </c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83"/>
      <c r="BF15" s="183"/>
      <c r="BG15" s="183"/>
      <c r="BH15" s="183"/>
      <c r="BI15" s="183"/>
      <c r="BJ15" s="183"/>
      <c r="BK15" s="183"/>
      <c r="BL15" s="183"/>
      <c r="BM15" s="183"/>
      <c r="BN15" s="183"/>
      <c r="BO15" s="183"/>
      <c r="BP15" s="183"/>
      <c r="BQ15" s="183"/>
      <c r="BR15" s="183"/>
      <c r="BS15" s="183"/>
      <c r="BT15" s="183"/>
      <c r="BU15" s="183"/>
      <c r="BV15" s="183"/>
      <c r="BW15" s="183"/>
      <c r="BX15" s="183"/>
      <c r="BY15" s="183"/>
      <c r="BZ15" s="183"/>
      <c r="CA15" s="183"/>
      <c r="CB15" s="183"/>
      <c r="CC15" s="183"/>
      <c r="CD15" s="183"/>
      <c r="CE15" s="183"/>
      <c r="CF15" s="183"/>
      <c r="CG15" s="183"/>
      <c r="CH15" s="183"/>
      <c r="CI15" s="183"/>
      <c r="CJ15" s="183"/>
      <c r="CK15" s="183"/>
      <c r="CL15" s="183"/>
      <c r="CM15" s="183"/>
      <c r="CN15" s="184" t="s">
        <v>242</v>
      </c>
      <c r="CO15" s="180"/>
      <c r="CP15" s="180"/>
      <c r="CQ15" s="180"/>
      <c r="CR15" s="180"/>
      <c r="CS15" s="180"/>
      <c r="CT15" s="180"/>
      <c r="CU15" s="181"/>
      <c r="CV15" s="17" t="s">
        <v>0</v>
      </c>
      <c r="CW15" s="17" t="s">
        <v>48</v>
      </c>
      <c r="CX15" s="17" t="s">
        <v>48</v>
      </c>
      <c r="CY15" s="18">
        <v>3096560</v>
      </c>
      <c r="CZ15" s="18">
        <v>3096560</v>
      </c>
      <c r="DA15" s="18">
        <v>3096560</v>
      </c>
      <c r="DB15" s="19"/>
    </row>
    <row r="16" spans="1:106" ht="24" customHeight="1">
      <c r="A16" s="180" t="s">
        <v>243</v>
      </c>
      <c r="B16" s="180"/>
      <c r="C16" s="180"/>
      <c r="D16" s="180"/>
      <c r="E16" s="180"/>
      <c r="F16" s="180"/>
      <c r="G16" s="180"/>
      <c r="H16" s="181"/>
      <c r="I16" s="182" t="s">
        <v>244</v>
      </c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  <c r="BI16" s="183"/>
      <c r="BJ16" s="183"/>
      <c r="BK16" s="183"/>
      <c r="BL16" s="183"/>
      <c r="BM16" s="183"/>
      <c r="BN16" s="183"/>
      <c r="BO16" s="183"/>
      <c r="BP16" s="183"/>
      <c r="BQ16" s="183"/>
      <c r="BR16" s="183"/>
      <c r="BS16" s="183"/>
      <c r="BT16" s="183"/>
      <c r="BU16" s="183"/>
      <c r="BV16" s="183"/>
      <c r="BW16" s="183"/>
      <c r="BX16" s="183"/>
      <c r="BY16" s="183"/>
      <c r="BZ16" s="183"/>
      <c r="CA16" s="183"/>
      <c r="CB16" s="183"/>
      <c r="CC16" s="183"/>
      <c r="CD16" s="183"/>
      <c r="CE16" s="183"/>
      <c r="CF16" s="183"/>
      <c r="CG16" s="183"/>
      <c r="CH16" s="183"/>
      <c r="CI16" s="183"/>
      <c r="CJ16" s="183"/>
      <c r="CK16" s="183"/>
      <c r="CL16" s="183"/>
      <c r="CM16" s="183"/>
      <c r="CN16" s="184" t="s">
        <v>245</v>
      </c>
      <c r="CO16" s="180"/>
      <c r="CP16" s="180"/>
      <c r="CQ16" s="180"/>
      <c r="CR16" s="180"/>
      <c r="CS16" s="180"/>
      <c r="CT16" s="180"/>
      <c r="CU16" s="181"/>
      <c r="CV16" s="17" t="s">
        <v>246</v>
      </c>
      <c r="CW16" s="17" t="s">
        <v>76</v>
      </c>
      <c r="CX16" s="17" t="s">
        <v>48</v>
      </c>
      <c r="CY16" s="18">
        <v>3096560</v>
      </c>
      <c r="CZ16" s="18">
        <v>3096560</v>
      </c>
      <c r="DA16" s="18">
        <v>3096560</v>
      </c>
      <c r="DB16" s="19"/>
    </row>
    <row r="17" spans="1:106" ht="24" customHeight="1">
      <c r="A17" s="180" t="s">
        <v>247</v>
      </c>
      <c r="B17" s="180"/>
      <c r="C17" s="180"/>
      <c r="D17" s="180"/>
      <c r="E17" s="180"/>
      <c r="F17" s="180"/>
      <c r="G17" s="180"/>
      <c r="H17" s="181"/>
      <c r="I17" s="182" t="s">
        <v>248</v>
      </c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  <c r="BI17" s="183"/>
      <c r="BJ17" s="183"/>
      <c r="BK17" s="183"/>
      <c r="BL17" s="183"/>
      <c r="BM17" s="183"/>
      <c r="BN17" s="183"/>
      <c r="BO17" s="183"/>
      <c r="BP17" s="183"/>
      <c r="BQ17" s="183"/>
      <c r="BR17" s="183"/>
      <c r="BS17" s="183"/>
      <c r="BT17" s="183"/>
      <c r="BU17" s="183"/>
      <c r="BV17" s="183"/>
      <c r="BW17" s="183"/>
      <c r="BX17" s="183"/>
      <c r="BY17" s="183"/>
      <c r="BZ17" s="183"/>
      <c r="CA17" s="183"/>
      <c r="CB17" s="183"/>
      <c r="CC17" s="183"/>
      <c r="CD17" s="183"/>
      <c r="CE17" s="183"/>
      <c r="CF17" s="183"/>
      <c r="CG17" s="183"/>
      <c r="CH17" s="183"/>
      <c r="CI17" s="183"/>
      <c r="CJ17" s="183"/>
      <c r="CK17" s="183"/>
      <c r="CL17" s="183"/>
      <c r="CM17" s="183"/>
      <c r="CN17" s="184" t="s">
        <v>249</v>
      </c>
      <c r="CO17" s="180"/>
      <c r="CP17" s="180"/>
      <c r="CQ17" s="180"/>
      <c r="CR17" s="180"/>
      <c r="CS17" s="180"/>
      <c r="CT17" s="180"/>
      <c r="CU17" s="181"/>
      <c r="CV17" s="17" t="s">
        <v>0</v>
      </c>
      <c r="CW17" s="17" t="s">
        <v>48</v>
      </c>
      <c r="CX17" s="17" t="s">
        <v>48</v>
      </c>
      <c r="CY17" s="18">
        <v>7000200.5099999998</v>
      </c>
      <c r="CZ17" s="18">
        <v>8964200</v>
      </c>
      <c r="DA17" s="18">
        <v>8964200</v>
      </c>
      <c r="DB17" s="19"/>
    </row>
    <row r="18" spans="1:106" ht="24" customHeight="1">
      <c r="A18" s="180" t="s">
        <v>250</v>
      </c>
      <c r="B18" s="180"/>
      <c r="C18" s="180"/>
      <c r="D18" s="180"/>
      <c r="E18" s="180"/>
      <c r="F18" s="180"/>
      <c r="G18" s="180"/>
      <c r="H18" s="181"/>
      <c r="I18" s="182" t="s">
        <v>236</v>
      </c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3"/>
      <c r="BV18" s="183"/>
      <c r="BW18" s="183"/>
      <c r="BX18" s="183"/>
      <c r="BY18" s="183"/>
      <c r="BZ18" s="183"/>
      <c r="CA18" s="183"/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/>
      <c r="CM18" s="183"/>
      <c r="CN18" s="184" t="s">
        <v>251</v>
      </c>
      <c r="CO18" s="180"/>
      <c r="CP18" s="180"/>
      <c r="CQ18" s="180"/>
      <c r="CR18" s="180"/>
      <c r="CS18" s="180"/>
      <c r="CT18" s="180"/>
      <c r="CU18" s="181"/>
      <c r="CV18" s="17" t="s">
        <v>0</v>
      </c>
      <c r="CW18" s="17" t="s">
        <v>48</v>
      </c>
      <c r="CX18" s="17" t="s">
        <v>48</v>
      </c>
      <c r="CY18" s="18">
        <v>7000200.5099999998</v>
      </c>
      <c r="CZ18" s="18">
        <v>8964200</v>
      </c>
      <c r="DA18" s="18">
        <v>8964200</v>
      </c>
      <c r="DB18" s="19"/>
    </row>
    <row r="19" spans="1:106" ht="24" customHeight="1" thickBot="1">
      <c r="A19" s="180" t="s">
        <v>252</v>
      </c>
      <c r="B19" s="180"/>
      <c r="C19" s="180"/>
      <c r="D19" s="180"/>
      <c r="E19" s="180"/>
      <c r="F19" s="180"/>
      <c r="G19" s="180"/>
      <c r="H19" s="181"/>
      <c r="I19" s="182" t="s">
        <v>244</v>
      </c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183"/>
      <c r="BK19" s="183"/>
      <c r="BL19" s="183"/>
      <c r="BM19" s="183"/>
      <c r="BN19" s="183"/>
      <c r="BO19" s="183"/>
      <c r="BP19" s="183"/>
      <c r="BQ19" s="183"/>
      <c r="BR19" s="183"/>
      <c r="BS19" s="183"/>
      <c r="BT19" s="183"/>
      <c r="BU19" s="183"/>
      <c r="BV19" s="183"/>
      <c r="BW19" s="183"/>
      <c r="BX19" s="183"/>
      <c r="BY19" s="183"/>
      <c r="BZ19" s="183"/>
      <c r="CA19" s="183"/>
      <c r="CB19" s="183"/>
      <c r="CC19" s="183"/>
      <c r="CD19" s="183"/>
      <c r="CE19" s="183"/>
      <c r="CF19" s="183"/>
      <c r="CG19" s="183"/>
      <c r="CH19" s="183"/>
      <c r="CI19" s="183"/>
      <c r="CJ19" s="183"/>
      <c r="CK19" s="183"/>
      <c r="CL19" s="183"/>
      <c r="CM19" s="183"/>
      <c r="CN19" s="184" t="s">
        <v>253</v>
      </c>
      <c r="CO19" s="180"/>
      <c r="CP19" s="180"/>
      <c r="CQ19" s="180"/>
      <c r="CR19" s="180"/>
      <c r="CS19" s="180"/>
      <c r="CT19" s="180"/>
      <c r="CU19" s="181"/>
      <c r="CV19" s="17" t="s">
        <v>246</v>
      </c>
      <c r="CW19" s="17" t="s">
        <v>76</v>
      </c>
      <c r="CX19" s="17" t="s">
        <v>48</v>
      </c>
      <c r="CY19" s="18">
        <v>7000200.5099999998</v>
      </c>
      <c r="CZ19" s="18">
        <v>8964200</v>
      </c>
      <c r="DA19" s="18">
        <v>8964200</v>
      </c>
      <c r="DB19" s="19"/>
    </row>
    <row r="20" spans="1:106" ht="15.75" thickBot="1">
      <c r="A20" s="156">
        <v>2</v>
      </c>
      <c r="B20" s="156"/>
      <c r="C20" s="156"/>
      <c r="D20" s="156"/>
      <c r="E20" s="156"/>
      <c r="F20" s="156"/>
      <c r="G20" s="156"/>
      <c r="H20" s="157"/>
      <c r="I20" s="158" t="s">
        <v>427</v>
      </c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  <c r="BJ20" s="159"/>
      <c r="BK20" s="159"/>
      <c r="BL20" s="159"/>
      <c r="BM20" s="159"/>
      <c r="BN20" s="159"/>
      <c r="BO20" s="159"/>
      <c r="BP20" s="159"/>
      <c r="BQ20" s="159"/>
      <c r="BR20" s="159"/>
      <c r="BS20" s="159"/>
      <c r="BT20" s="159"/>
      <c r="BU20" s="159"/>
      <c r="BV20" s="159"/>
      <c r="BW20" s="159"/>
      <c r="BX20" s="159"/>
      <c r="BY20" s="159"/>
      <c r="BZ20" s="159"/>
      <c r="CA20" s="159"/>
      <c r="CB20" s="159"/>
      <c r="CC20" s="159"/>
      <c r="CD20" s="159"/>
      <c r="CE20" s="159"/>
      <c r="CF20" s="159"/>
      <c r="CG20" s="159"/>
      <c r="CH20" s="159"/>
      <c r="CI20" s="159"/>
      <c r="CJ20" s="159"/>
      <c r="CK20" s="159"/>
      <c r="CL20" s="159"/>
      <c r="CM20" s="159"/>
      <c r="CN20" s="160" t="s">
        <v>428</v>
      </c>
      <c r="CO20" s="161"/>
      <c r="CP20" s="161"/>
      <c r="CQ20" s="161"/>
      <c r="CR20" s="161"/>
      <c r="CS20" s="161"/>
      <c r="CT20" s="161"/>
      <c r="CU20" s="162"/>
      <c r="CV20" s="14" t="s">
        <v>0</v>
      </c>
      <c r="CW20" s="14" t="s">
        <v>48</v>
      </c>
      <c r="CX20" s="14" t="s">
        <v>48</v>
      </c>
      <c r="CY20" s="15"/>
      <c r="CZ20" s="15"/>
      <c r="DA20" s="15"/>
      <c r="DB20" s="16"/>
    </row>
    <row r="21" spans="1:106" ht="16.5" customHeight="1">
      <c r="A21" s="156">
        <v>3</v>
      </c>
      <c r="B21" s="156"/>
      <c r="C21" s="156"/>
      <c r="D21" s="156"/>
      <c r="E21" s="156"/>
      <c r="F21" s="156"/>
      <c r="G21" s="156"/>
      <c r="H21" s="157"/>
      <c r="I21" s="158" t="s">
        <v>429</v>
      </c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  <c r="BJ21" s="159"/>
      <c r="BK21" s="159"/>
      <c r="BL21" s="159"/>
      <c r="BM21" s="159"/>
      <c r="BN21" s="159"/>
      <c r="BO21" s="159"/>
      <c r="BP21" s="159"/>
      <c r="BQ21" s="159"/>
      <c r="BR21" s="159"/>
      <c r="BS21" s="159"/>
      <c r="BT21" s="159"/>
      <c r="BU21" s="159"/>
      <c r="BV21" s="159"/>
      <c r="BW21" s="159"/>
      <c r="BX21" s="159"/>
      <c r="BY21" s="159"/>
      <c r="BZ21" s="159"/>
      <c r="CA21" s="159"/>
      <c r="CB21" s="159"/>
      <c r="CC21" s="159"/>
      <c r="CD21" s="159"/>
      <c r="CE21" s="159"/>
      <c r="CF21" s="159"/>
      <c r="CG21" s="159"/>
      <c r="CH21" s="159"/>
      <c r="CI21" s="159"/>
      <c r="CJ21" s="159"/>
      <c r="CK21" s="159"/>
      <c r="CL21" s="159"/>
      <c r="CM21" s="159"/>
      <c r="CN21" s="160" t="s">
        <v>430</v>
      </c>
      <c r="CO21" s="161"/>
      <c r="CP21" s="161"/>
      <c r="CQ21" s="161"/>
      <c r="CR21" s="161"/>
      <c r="CS21" s="161"/>
      <c r="CT21" s="161"/>
      <c r="CU21" s="162"/>
      <c r="CV21" s="14" t="s">
        <v>0</v>
      </c>
      <c r="CW21" s="14" t="s">
        <v>48</v>
      </c>
      <c r="CX21" s="14" t="s">
        <v>48</v>
      </c>
      <c r="CY21" s="15"/>
      <c r="CZ21" s="15"/>
      <c r="DA21" s="15"/>
      <c r="DB21" s="16"/>
    </row>
    <row r="22" spans="1:106" ht="21" customHeight="1">
      <c r="A22" s="107"/>
      <c r="B22" s="107"/>
      <c r="C22" s="107"/>
      <c r="D22" s="107"/>
      <c r="E22" s="107"/>
      <c r="F22" s="107"/>
      <c r="G22" s="107"/>
      <c r="H22" s="107"/>
      <c r="I22" s="115" t="s">
        <v>254</v>
      </c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  <c r="BL22" s="107"/>
      <c r="BM22" s="107"/>
      <c r="BN22" s="107"/>
      <c r="BO22" s="107"/>
      <c r="BP22" s="107"/>
      <c r="BQ22" s="107"/>
      <c r="BR22" s="107"/>
      <c r="BS22" s="107"/>
      <c r="BT22" s="107"/>
      <c r="BU22" s="107"/>
      <c r="BV22" s="107"/>
      <c r="BW22" s="107"/>
      <c r="BX22" s="107"/>
      <c r="BY22" s="107"/>
      <c r="BZ22" s="107"/>
      <c r="CA22" s="107"/>
      <c r="CB22" s="107"/>
      <c r="CC22" s="107"/>
      <c r="CD22" s="107"/>
      <c r="CE22" s="107"/>
      <c r="CF22" s="107"/>
      <c r="CG22" s="107"/>
      <c r="CH22" s="107"/>
      <c r="CI22" s="107"/>
      <c r="CJ22" s="107"/>
      <c r="CK22" s="107"/>
      <c r="CL22" s="107"/>
      <c r="CM22" s="107"/>
      <c r="CN22" s="107"/>
      <c r="CO22" s="107"/>
      <c r="CP22" s="107"/>
      <c r="CQ22" s="107"/>
      <c r="CR22" s="107"/>
      <c r="CS22" s="107"/>
    </row>
    <row r="23" spans="1:106" ht="12" customHeight="1">
      <c r="A23" s="107"/>
      <c r="B23" s="107"/>
      <c r="C23" s="107"/>
      <c r="D23" s="107"/>
      <c r="E23" s="107"/>
      <c r="F23" s="107"/>
      <c r="G23" s="107"/>
      <c r="H23" s="107"/>
      <c r="I23" s="115" t="s">
        <v>255</v>
      </c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85" t="s">
        <v>423</v>
      </c>
      <c r="AR23" s="185"/>
      <c r="AS23" s="185"/>
      <c r="AT23" s="185"/>
      <c r="AU23" s="185"/>
      <c r="AV23" s="185"/>
      <c r="AW23" s="185"/>
      <c r="AX23" s="185"/>
      <c r="AY23" s="185"/>
      <c r="AZ23" s="185"/>
      <c r="BA23" s="185"/>
      <c r="BB23" s="185"/>
      <c r="BC23" s="185"/>
      <c r="BD23" s="185"/>
      <c r="BE23" s="185"/>
      <c r="BF23" s="185"/>
      <c r="BG23" s="185"/>
      <c r="BH23" s="185"/>
      <c r="BI23" s="107"/>
      <c r="BJ23" s="107"/>
      <c r="BK23" s="185"/>
      <c r="BL23" s="185"/>
      <c r="BM23" s="185"/>
      <c r="BN23" s="185"/>
      <c r="BO23" s="185"/>
      <c r="BP23" s="185"/>
      <c r="BQ23" s="185"/>
      <c r="BR23" s="185"/>
      <c r="BS23" s="185"/>
      <c r="BT23" s="185"/>
      <c r="BU23" s="185"/>
      <c r="BV23" s="185"/>
      <c r="BW23" s="107"/>
      <c r="BX23" s="107"/>
      <c r="BY23" s="185" t="s">
        <v>416</v>
      </c>
      <c r="BZ23" s="185"/>
      <c r="CA23" s="185"/>
      <c r="CB23" s="185"/>
      <c r="CC23" s="185"/>
      <c r="CD23" s="185"/>
      <c r="CE23" s="185"/>
      <c r="CF23" s="185"/>
      <c r="CG23" s="185"/>
      <c r="CH23" s="185"/>
      <c r="CI23" s="185"/>
      <c r="CJ23" s="185"/>
      <c r="CK23" s="185"/>
      <c r="CL23" s="185"/>
      <c r="CM23" s="185"/>
      <c r="CN23" s="185"/>
      <c r="CO23" s="185"/>
      <c r="CP23" s="185"/>
      <c r="CQ23" s="185"/>
      <c r="CR23" s="185"/>
      <c r="CS23" s="107"/>
    </row>
    <row r="24" spans="1:106" ht="3" customHeight="1">
      <c r="A24" s="107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50" t="s">
        <v>256</v>
      </c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  <c r="BI24" s="107"/>
      <c r="BJ24" s="107"/>
      <c r="BK24" s="150" t="s">
        <v>257</v>
      </c>
      <c r="BL24" s="150"/>
      <c r="BM24" s="150"/>
      <c r="BN24" s="150"/>
      <c r="BO24" s="150"/>
      <c r="BP24" s="150"/>
      <c r="BQ24" s="150"/>
      <c r="BR24" s="150"/>
      <c r="BS24" s="150"/>
      <c r="BT24" s="150"/>
      <c r="BU24" s="150"/>
      <c r="BV24" s="150"/>
      <c r="BW24" s="107"/>
      <c r="BX24" s="107"/>
      <c r="BY24" s="150" t="s">
        <v>5</v>
      </c>
      <c r="BZ24" s="150"/>
      <c r="CA24" s="150"/>
      <c r="CB24" s="150"/>
      <c r="CC24" s="150"/>
      <c r="CD24" s="150"/>
      <c r="CE24" s="150"/>
      <c r="CF24" s="150"/>
      <c r="CG24" s="150"/>
      <c r="CH24" s="150"/>
      <c r="CI24" s="150"/>
      <c r="CJ24" s="150"/>
      <c r="CK24" s="150"/>
      <c r="CL24" s="150"/>
      <c r="CM24" s="150"/>
      <c r="CN24" s="150"/>
      <c r="CO24" s="150"/>
      <c r="CP24" s="150"/>
      <c r="CQ24" s="150"/>
      <c r="CR24" s="150"/>
      <c r="CS24" s="107"/>
    </row>
    <row r="25" spans="1:106" ht="10.15" customHeight="1">
      <c r="A25" s="107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107"/>
      <c r="BJ25" s="107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107"/>
      <c r="BX25" s="107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107"/>
    </row>
    <row r="26" spans="1:106" ht="18.75" customHeight="1">
      <c r="A26" s="107"/>
      <c r="B26" s="107"/>
      <c r="C26" s="107"/>
      <c r="D26" s="107"/>
      <c r="E26" s="107"/>
      <c r="F26" s="107"/>
      <c r="G26" s="107"/>
      <c r="H26" s="107"/>
      <c r="I26" s="115" t="s">
        <v>258</v>
      </c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85" t="s">
        <v>431</v>
      </c>
      <c r="AN26" s="185"/>
      <c r="AO26" s="185"/>
      <c r="AP26" s="185"/>
      <c r="AQ26" s="185"/>
      <c r="AR26" s="185"/>
      <c r="AS26" s="185"/>
      <c r="AT26" s="185"/>
      <c r="AU26" s="185"/>
      <c r="AV26" s="185"/>
      <c r="AW26" s="185"/>
      <c r="AX26" s="185"/>
      <c r="AY26" s="185"/>
      <c r="AZ26" s="185"/>
      <c r="BA26" s="185"/>
      <c r="BB26" s="185"/>
      <c r="BC26" s="185"/>
      <c r="BD26" s="185"/>
      <c r="BE26" s="107"/>
      <c r="BF26" s="107"/>
      <c r="BG26" s="185" t="s">
        <v>417</v>
      </c>
      <c r="BH26" s="185"/>
      <c r="BI26" s="185"/>
      <c r="BJ26" s="185"/>
      <c r="BK26" s="185"/>
      <c r="BL26" s="185"/>
      <c r="BM26" s="185"/>
      <c r="BN26" s="185"/>
      <c r="BO26" s="185"/>
      <c r="BP26" s="185"/>
      <c r="BQ26" s="185"/>
      <c r="BR26" s="185"/>
      <c r="BS26" s="185"/>
      <c r="BT26" s="185"/>
      <c r="BU26" s="185"/>
      <c r="BV26" s="185"/>
      <c r="BW26" s="185"/>
      <c r="BX26" s="185"/>
      <c r="BY26" s="107"/>
      <c r="BZ26" s="107"/>
      <c r="CA26" s="152" t="s">
        <v>418</v>
      </c>
      <c r="CB26" s="152"/>
      <c r="CC26" s="152"/>
      <c r="CD26" s="152"/>
      <c r="CE26" s="152"/>
      <c r="CF26" s="152"/>
      <c r="CG26" s="152"/>
      <c r="CH26" s="152"/>
      <c r="CI26" s="152"/>
      <c r="CJ26" s="152"/>
      <c r="CK26" s="152"/>
      <c r="CL26" s="152"/>
      <c r="CM26" s="152"/>
      <c r="CN26" s="152"/>
      <c r="CO26" s="152"/>
      <c r="CP26" s="152"/>
      <c r="CQ26" s="152"/>
      <c r="CR26" s="152"/>
      <c r="CS26" s="107"/>
    </row>
    <row r="27" spans="1:106" ht="9" customHeight="1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50" t="s">
        <v>256</v>
      </c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07"/>
      <c r="BF27" s="107"/>
      <c r="BG27" s="150" t="s">
        <v>259</v>
      </c>
      <c r="BH27" s="150"/>
      <c r="BI27" s="150"/>
      <c r="BJ27" s="150"/>
      <c r="BK27" s="150"/>
      <c r="BL27" s="150"/>
      <c r="BM27" s="150"/>
      <c r="BN27" s="150"/>
      <c r="BO27" s="150"/>
      <c r="BP27" s="150"/>
      <c r="BQ27" s="150"/>
      <c r="BR27" s="150"/>
      <c r="BS27" s="150"/>
      <c r="BT27" s="150"/>
      <c r="BU27" s="150"/>
      <c r="BV27" s="150"/>
      <c r="BW27" s="150"/>
      <c r="BX27" s="150"/>
      <c r="BY27" s="107"/>
      <c r="BZ27" s="107"/>
      <c r="CA27" s="150" t="s">
        <v>260</v>
      </c>
      <c r="CB27" s="150"/>
      <c r="CC27" s="150"/>
      <c r="CD27" s="150"/>
      <c r="CE27" s="150"/>
      <c r="CF27" s="150"/>
      <c r="CG27" s="150"/>
      <c r="CH27" s="150"/>
      <c r="CI27" s="150"/>
      <c r="CJ27" s="150"/>
      <c r="CK27" s="150"/>
      <c r="CL27" s="150"/>
      <c r="CM27" s="150"/>
      <c r="CN27" s="150"/>
      <c r="CO27" s="150"/>
      <c r="CP27" s="150"/>
      <c r="CQ27" s="150"/>
      <c r="CR27" s="150"/>
      <c r="CS27" s="107"/>
    </row>
    <row r="28" spans="1:106" ht="13.15" customHeight="1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107"/>
      <c r="BF28" s="107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107"/>
      <c r="BZ28" s="107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107"/>
    </row>
    <row r="29" spans="1:106" ht="10.9" customHeight="1">
      <c r="A29" s="107"/>
      <c r="B29" s="107"/>
      <c r="C29" s="107"/>
      <c r="D29" s="107"/>
      <c r="E29" s="107"/>
      <c r="F29" s="107"/>
      <c r="G29" s="107"/>
      <c r="H29" s="107"/>
      <c r="I29" s="151" t="s">
        <v>261</v>
      </c>
      <c r="J29" s="151"/>
      <c r="K29" s="152"/>
      <c r="L29" s="152"/>
      <c r="M29" s="152"/>
      <c r="N29" s="153" t="s">
        <v>261</v>
      </c>
      <c r="O29" s="153"/>
      <c r="P29" s="107"/>
      <c r="Q29" s="152" t="s">
        <v>263</v>
      </c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14"/>
      <c r="AG29" s="154" t="s">
        <v>246</v>
      </c>
      <c r="AH29" s="155"/>
      <c r="AI29" s="155"/>
      <c r="AJ29" s="155"/>
      <c r="AK29" s="155"/>
      <c r="AL29" s="115" t="s">
        <v>262</v>
      </c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  <c r="BM29" s="107"/>
      <c r="BN29" s="107"/>
      <c r="BO29" s="107"/>
      <c r="BP29" s="107"/>
      <c r="BQ29" s="107"/>
      <c r="BR29" s="107"/>
      <c r="BS29" s="107"/>
      <c r="BT29" s="107"/>
      <c r="BU29" s="107"/>
      <c r="BV29" s="107"/>
      <c r="BW29" s="107"/>
      <c r="BX29" s="107"/>
      <c r="BY29" s="107"/>
      <c r="BZ29" s="107"/>
      <c r="CA29" s="107"/>
      <c r="CB29" s="107"/>
      <c r="CC29" s="107"/>
      <c r="CD29" s="107"/>
      <c r="CE29" s="107"/>
      <c r="CF29" s="107"/>
      <c r="CG29" s="107"/>
      <c r="CH29" s="107"/>
      <c r="CI29" s="107"/>
      <c r="CJ29" s="107"/>
      <c r="CK29" s="107"/>
      <c r="CL29" s="107"/>
      <c r="CM29" s="107"/>
      <c r="CN29" s="107"/>
      <c r="CO29" s="107"/>
      <c r="CP29" s="107"/>
      <c r="CQ29" s="107"/>
      <c r="CR29" s="107"/>
      <c r="CS29" s="107"/>
    </row>
    <row r="30" spans="1:106" ht="3" customHeight="1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7"/>
      <c r="BM30" s="107"/>
      <c r="BN30" s="107"/>
      <c r="BO30" s="107"/>
      <c r="BP30" s="107"/>
      <c r="BQ30" s="107"/>
      <c r="BR30" s="107"/>
      <c r="BS30" s="107"/>
      <c r="BT30" s="107"/>
      <c r="BU30" s="107"/>
      <c r="BV30" s="107"/>
      <c r="BW30" s="107"/>
      <c r="BX30" s="107"/>
      <c r="BY30" s="107"/>
      <c r="BZ30" s="107"/>
      <c r="CA30" s="107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7"/>
      <c r="CN30" s="107"/>
      <c r="CO30" s="107"/>
      <c r="CP30" s="107"/>
      <c r="CQ30" s="107"/>
      <c r="CR30" s="107"/>
      <c r="CS30" s="107"/>
    </row>
    <row r="31" spans="1:106" ht="15" customHeight="1">
      <c r="A31" s="43" t="s">
        <v>264</v>
      </c>
      <c r="CM31" s="44"/>
    </row>
    <row r="32" spans="1:106" ht="23.25" customHeight="1">
      <c r="A32" s="187" t="s">
        <v>421</v>
      </c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8"/>
      <c r="BN32" s="188"/>
      <c r="BO32" s="188"/>
      <c r="BP32" s="188"/>
      <c r="BQ32" s="188"/>
      <c r="BR32" s="188"/>
      <c r="BS32" s="188"/>
      <c r="BT32" s="188"/>
      <c r="BU32" s="188"/>
      <c r="BV32" s="188"/>
      <c r="BW32" s="188"/>
      <c r="BX32" s="188"/>
      <c r="BY32" s="188"/>
      <c r="BZ32" s="188"/>
      <c r="CA32" s="188"/>
      <c r="CB32" s="188"/>
      <c r="CC32" s="188"/>
      <c r="CD32" s="188"/>
      <c r="CE32" s="188"/>
      <c r="CF32" s="188"/>
      <c r="CG32" s="188"/>
      <c r="CH32" s="188"/>
      <c r="CI32" s="188"/>
      <c r="CJ32" s="188"/>
      <c r="CK32" s="188"/>
      <c r="CL32" s="188"/>
      <c r="CM32" s="189"/>
    </row>
    <row r="33" spans="1:91" ht="7.9" customHeight="1">
      <c r="A33" s="191" t="s">
        <v>265</v>
      </c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  <c r="BI33" s="150"/>
      <c r="BJ33" s="150"/>
      <c r="BK33" s="150"/>
      <c r="BL33" s="150"/>
      <c r="BM33" s="150"/>
      <c r="BN33" s="150"/>
      <c r="BO33" s="150"/>
      <c r="BP33" s="150"/>
      <c r="BQ33" s="150"/>
      <c r="BR33" s="150"/>
      <c r="BS33" s="150"/>
      <c r="BT33" s="150"/>
      <c r="BU33" s="150"/>
      <c r="BV33" s="150"/>
      <c r="BW33" s="150"/>
      <c r="BX33" s="150"/>
      <c r="BY33" s="150"/>
      <c r="BZ33" s="150"/>
      <c r="CA33" s="150"/>
      <c r="CB33" s="150"/>
      <c r="CC33" s="150"/>
      <c r="CD33" s="150"/>
      <c r="CE33" s="150"/>
      <c r="CF33" s="150"/>
      <c r="CG33" s="150"/>
      <c r="CH33" s="150"/>
      <c r="CI33" s="150"/>
      <c r="CJ33" s="150"/>
      <c r="CK33" s="150"/>
      <c r="CL33" s="150"/>
      <c r="CM33" s="192"/>
    </row>
    <row r="34" spans="1:91" ht="6" customHeight="1">
      <c r="A34" s="45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6"/>
    </row>
    <row r="35" spans="1:91" ht="10.15" customHeight="1">
      <c r="A35" s="193"/>
      <c r="B35" s="185"/>
      <c r="C35" s="185"/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85"/>
      <c r="X35" s="185"/>
      <c r="Y35" s="185"/>
      <c r="Z35" s="107"/>
      <c r="AA35" s="107"/>
      <c r="AB35" s="107"/>
      <c r="AC35" s="107"/>
      <c r="AD35" s="107"/>
      <c r="AE35" s="107"/>
      <c r="AF35" s="107"/>
      <c r="AG35" s="107"/>
      <c r="AH35" s="185" t="s">
        <v>422</v>
      </c>
      <c r="AI35" s="185"/>
      <c r="AJ35" s="185"/>
      <c r="AK35" s="185"/>
      <c r="AL35" s="185"/>
      <c r="AM35" s="185"/>
      <c r="AN35" s="185"/>
      <c r="AO35" s="185"/>
      <c r="AP35" s="185"/>
      <c r="AQ35" s="185"/>
      <c r="AR35" s="185"/>
      <c r="AS35" s="185"/>
      <c r="AT35" s="185"/>
      <c r="AU35" s="185"/>
      <c r="AV35" s="185"/>
      <c r="AW35" s="185"/>
      <c r="AX35" s="185"/>
      <c r="AY35" s="185"/>
      <c r="AZ35" s="185"/>
      <c r="BA35" s="185"/>
      <c r="BB35" s="185"/>
      <c r="BC35" s="185"/>
      <c r="BD35" s="185"/>
      <c r="BE35" s="185"/>
      <c r="BF35" s="185"/>
      <c r="BG35" s="185"/>
      <c r="BH35" s="185"/>
      <c r="BI35" s="185"/>
      <c r="BJ35" s="185"/>
      <c r="BK35" s="185"/>
      <c r="BL35" s="185"/>
      <c r="BM35" s="185"/>
      <c r="BN35" s="185"/>
      <c r="BO35" s="185"/>
      <c r="BP35" s="185"/>
      <c r="BQ35" s="185"/>
      <c r="BR35" s="185"/>
      <c r="BS35" s="185"/>
      <c r="BT35" s="185"/>
      <c r="BU35" s="185"/>
      <c r="BV35" s="185"/>
      <c r="BW35" s="185"/>
      <c r="BX35" s="185"/>
      <c r="BY35" s="185"/>
      <c r="BZ35" s="185"/>
      <c r="CA35" s="185"/>
      <c r="CB35" s="185"/>
      <c r="CC35" s="185"/>
      <c r="CD35" s="185"/>
      <c r="CE35" s="185"/>
      <c r="CF35" s="185"/>
      <c r="CG35" s="185"/>
      <c r="CH35" s="185"/>
      <c r="CI35" s="185"/>
      <c r="CJ35" s="185"/>
      <c r="CK35" s="185"/>
      <c r="CL35" s="185"/>
      <c r="CM35" s="194"/>
    </row>
    <row r="36" spans="1:91" ht="7.9" customHeight="1">
      <c r="A36" s="191" t="s">
        <v>257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07"/>
      <c r="AA36" s="107"/>
      <c r="AB36" s="107"/>
      <c r="AC36" s="107"/>
      <c r="AD36" s="107"/>
      <c r="AE36" s="107"/>
      <c r="AF36" s="107"/>
      <c r="AG36" s="107"/>
      <c r="AH36" s="150" t="s">
        <v>5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  <c r="BI36" s="150"/>
      <c r="BJ36" s="150"/>
      <c r="BK36" s="150"/>
      <c r="BL36" s="150"/>
      <c r="BM36" s="150"/>
      <c r="BN36" s="150"/>
      <c r="BO36" s="150"/>
      <c r="BP36" s="150"/>
      <c r="BQ36" s="150"/>
      <c r="BR36" s="150"/>
      <c r="BS36" s="150"/>
      <c r="BT36" s="150"/>
      <c r="BU36" s="150"/>
      <c r="BV36" s="150"/>
      <c r="BW36" s="150"/>
      <c r="BX36" s="150"/>
      <c r="BY36" s="150"/>
      <c r="BZ36" s="150"/>
      <c r="CA36" s="150"/>
      <c r="CB36" s="150"/>
      <c r="CC36" s="150"/>
      <c r="CD36" s="150"/>
      <c r="CE36" s="150"/>
      <c r="CF36" s="150"/>
      <c r="CG36" s="150"/>
      <c r="CH36" s="150"/>
      <c r="CI36" s="150"/>
      <c r="CJ36" s="150"/>
      <c r="CK36" s="150"/>
      <c r="CL36" s="150"/>
      <c r="CM36" s="192"/>
    </row>
    <row r="37" spans="1:91" ht="10.15" customHeight="1">
      <c r="A37" s="43"/>
      <c r="CM37" s="44"/>
    </row>
    <row r="38" spans="1:91" ht="10.15" customHeight="1">
      <c r="A38" s="190" t="s">
        <v>261</v>
      </c>
      <c r="B38" s="151"/>
      <c r="C38" s="152"/>
      <c r="D38" s="152"/>
      <c r="E38" s="152"/>
      <c r="F38" s="153" t="s">
        <v>261</v>
      </c>
      <c r="G38" s="153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1">
        <v>20</v>
      </c>
      <c r="Y38" s="151"/>
      <c r="Z38" s="151"/>
      <c r="AA38" s="186"/>
      <c r="AB38" s="186"/>
      <c r="AC38" s="186"/>
      <c r="AD38" s="1" t="s">
        <v>262</v>
      </c>
      <c r="CM38" s="44"/>
    </row>
    <row r="39" spans="1:91" ht="3" customHeight="1">
      <c r="A39" s="47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9"/>
    </row>
  </sheetData>
  <mergeCells count="86">
    <mergeCell ref="AA38:AC38"/>
    <mergeCell ref="A32:CM32"/>
    <mergeCell ref="A38:B38"/>
    <mergeCell ref="C38:E38"/>
    <mergeCell ref="F38:G38"/>
    <mergeCell ref="I38:W38"/>
    <mergeCell ref="X38:Z38"/>
    <mergeCell ref="A33:CM33"/>
    <mergeCell ref="A35:Y35"/>
    <mergeCell ref="AH35:CM35"/>
    <mergeCell ref="A36:Y36"/>
    <mergeCell ref="AH36:CM36"/>
    <mergeCell ref="AQ23:BH23"/>
    <mergeCell ref="BK23:BV23"/>
    <mergeCell ref="BY23:CR23"/>
    <mergeCell ref="AM26:BD26"/>
    <mergeCell ref="BG26:BX26"/>
    <mergeCell ref="CA26:CR26"/>
    <mergeCell ref="AQ24:BH24"/>
    <mergeCell ref="BK24:BV24"/>
    <mergeCell ref="BY24:CR24"/>
    <mergeCell ref="A18:H18"/>
    <mergeCell ref="I18:CM18"/>
    <mergeCell ref="CN18:CU18"/>
    <mergeCell ref="A19:H19"/>
    <mergeCell ref="I19:CM19"/>
    <mergeCell ref="CN19:CU19"/>
    <mergeCell ref="A16:H16"/>
    <mergeCell ref="I16:CM16"/>
    <mergeCell ref="CN16:CU16"/>
    <mergeCell ref="A17:H17"/>
    <mergeCell ref="I17:CM17"/>
    <mergeCell ref="CN17:CU17"/>
    <mergeCell ref="A14:H14"/>
    <mergeCell ref="I14:CM14"/>
    <mergeCell ref="CN14:CU14"/>
    <mergeCell ref="A15:H15"/>
    <mergeCell ref="I15:CM15"/>
    <mergeCell ref="CN15:CU15"/>
    <mergeCell ref="A12:H12"/>
    <mergeCell ref="I12:CM12"/>
    <mergeCell ref="CN12:CU12"/>
    <mergeCell ref="A13:H13"/>
    <mergeCell ref="I13:CM13"/>
    <mergeCell ref="CN13:CU13"/>
    <mergeCell ref="A10:H10"/>
    <mergeCell ref="I10:CM10"/>
    <mergeCell ref="CN10:CU10"/>
    <mergeCell ref="A11:H11"/>
    <mergeCell ref="I11:CM11"/>
    <mergeCell ref="CN11:CU11"/>
    <mergeCell ref="A8:H8"/>
    <mergeCell ref="I8:CM8"/>
    <mergeCell ref="CN8:CU8"/>
    <mergeCell ref="A9:H9"/>
    <mergeCell ref="I9:CM9"/>
    <mergeCell ref="CN9:CU9"/>
    <mergeCell ref="A6:H6"/>
    <mergeCell ref="I6:CM6"/>
    <mergeCell ref="CN6:CU6"/>
    <mergeCell ref="A7:H7"/>
    <mergeCell ref="I7:CM7"/>
    <mergeCell ref="CN7:CU7"/>
    <mergeCell ref="B1:DB1"/>
    <mergeCell ref="A3:H5"/>
    <mergeCell ref="I3:CM5"/>
    <mergeCell ref="CN3:CU5"/>
    <mergeCell ref="CX3:CX5"/>
    <mergeCell ref="CY3:DB3"/>
    <mergeCell ref="DB4:DB5"/>
    <mergeCell ref="CV3:CV5"/>
    <mergeCell ref="CW3:CW5"/>
    <mergeCell ref="A20:H20"/>
    <mergeCell ref="I20:CM20"/>
    <mergeCell ref="CN20:CU20"/>
    <mergeCell ref="A21:H21"/>
    <mergeCell ref="I21:CM21"/>
    <mergeCell ref="CN21:CU21"/>
    <mergeCell ref="AM27:BD27"/>
    <mergeCell ref="BG27:BX27"/>
    <mergeCell ref="CA27:CR27"/>
    <mergeCell ref="I29:J29"/>
    <mergeCell ref="K29:M29"/>
    <mergeCell ref="N29:O29"/>
    <mergeCell ref="Q29:AE29"/>
    <mergeCell ref="AG29:AK29"/>
  </mergeCells>
  <pageMargins left="0.59055118110236227" right="0.51181102362204722" top="0.78740157480314965" bottom="0.31496062992125984" header="0.19685039370078741" footer="0.19685039370078741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64"/>
  <sheetViews>
    <sheetView topLeftCell="A49" workbookViewId="0">
      <selection activeCell="A18" sqref="A18:E18"/>
    </sheetView>
  </sheetViews>
  <sheetFormatPr defaultRowHeight="15"/>
  <cols>
    <col min="1" max="1" width="7.5703125" style="52" customWidth="1"/>
    <col min="2" max="2" width="87.7109375" style="52" customWidth="1"/>
    <col min="3" max="5" width="19.42578125" style="52" customWidth="1"/>
    <col min="6" max="8" width="9.140625" style="52"/>
    <col min="9" max="9" width="9.140625" style="52" customWidth="1"/>
    <col min="10" max="256" width="9.140625" style="52"/>
    <col min="257" max="257" width="7.5703125" style="52" customWidth="1"/>
    <col min="258" max="258" width="87.7109375" style="52" customWidth="1"/>
    <col min="259" max="261" width="19.42578125" style="52" customWidth="1"/>
    <col min="262" max="264" width="9.140625" style="52"/>
    <col min="265" max="265" width="9.140625" style="52" customWidth="1"/>
    <col min="266" max="512" width="9.140625" style="52"/>
    <col min="513" max="513" width="7.5703125" style="52" customWidth="1"/>
    <col min="514" max="514" width="87.7109375" style="52" customWidth="1"/>
    <col min="515" max="517" width="19.42578125" style="52" customWidth="1"/>
    <col min="518" max="520" width="9.140625" style="52"/>
    <col min="521" max="521" width="9.140625" style="52" customWidth="1"/>
    <col min="522" max="768" width="9.140625" style="52"/>
    <col min="769" max="769" width="7.5703125" style="52" customWidth="1"/>
    <col min="770" max="770" width="87.7109375" style="52" customWidth="1"/>
    <col min="771" max="773" width="19.42578125" style="52" customWidth="1"/>
    <col min="774" max="776" width="9.140625" style="52"/>
    <col min="777" max="777" width="9.140625" style="52" customWidth="1"/>
    <col min="778" max="1024" width="9.140625" style="52"/>
    <col min="1025" max="1025" width="7.5703125" style="52" customWidth="1"/>
    <col min="1026" max="1026" width="87.7109375" style="52" customWidth="1"/>
    <col min="1027" max="1029" width="19.42578125" style="52" customWidth="1"/>
    <col min="1030" max="1032" width="9.140625" style="52"/>
    <col min="1033" max="1033" width="9.140625" style="52" customWidth="1"/>
    <col min="1034" max="1280" width="9.140625" style="52"/>
    <col min="1281" max="1281" width="7.5703125" style="52" customWidth="1"/>
    <col min="1282" max="1282" width="87.7109375" style="52" customWidth="1"/>
    <col min="1283" max="1285" width="19.42578125" style="52" customWidth="1"/>
    <col min="1286" max="1288" width="9.140625" style="52"/>
    <col min="1289" max="1289" width="9.140625" style="52" customWidth="1"/>
    <col min="1290" max="1536" width="9.140625" style="52"/>
    <col min="1537" max="1537" width="7.5703125" style="52" customWidth="1"/>
    <col min="1538" max="1538" width="87.7109375" style="52" customWidth="1"/>
    <col min="1539" max="1541" width="19.42578125" style="52" customWidth="1"/>
    <col min="1542" max="1544" width="9.140625" style="52"/>
    <col min="1545" max="1545" width="9.140625" style="52" customWidth="1"/>
    <col min="1546" max="1792" width="9.140625" style="52"/>
    <col min="1793" max="1793" width="7.5703125" style="52" customWidth="1"/>
    <col min="1794" max="1794" width="87.7109375" style="52" customWidth="1"/>
    <col min="1795" max="1797" width="19.42578125" style="52" customWidth="1"/>
    <col min="1798" max="1800" width="9.140625" style="52"/>
    <col min="1801" max="1801" width="9.140625" style="52" customWidth="1"/>
    <col min="1802" max="2048" width="9.140625" style="52"/>
    <col min="2049" max="2049" width="7.5703125" style="52" customWidth="1"/>
    <col min="2050" max="2050" width="87.7109375" style="52" customWidth="1"/>
    <col min="2051" max="2053" width="19.42578125" style="52" customWidth="1"/>
    <col min="2054" max="2056" width="9.140625" style="52"/>
    <col min="2057" max="2057" width="9.140625" style="52" customWidth="1"/>
    <col min="2058" max="2304" width="9.140625" style="52"/>
    <col min="2305" max="2305" width="7.5703125" style="52" customWidth="1"/>
    <col min="2306" max="2306" width="87.7109375" style="52" customWidth="1"/>
    <col min="2307" max="2309" width="19.42578125" style="52" customWidth="1"/>
    <col min="2310" max="2312" width="9.140625" style="52"/>
    <col min="2313" max="2313" width="9.140625" style="52" customWidth="1"/>
    <col min="2314" max="2560" width="9.140625" style="52"/>
    <col min="2561" max="2561" width="7.5703125" style="52" customWidth="1"/>
    <col min="2562" max="2562" width="87.7109375" style="52" customWidth="1"/>
    <col min="2563" max="2565" width="19.42578125" style="52" customWidth="1"/>
    <col min="2566" max="2568" width="9.140625" style="52"/>
    <col min="2569" max="2569" width="9.140625" style="52" customWidth="1"/>
    <col min="2570" max="2816" width="9.140625" style="52"/>
    <col min="2817" max="2817" width="7.5703125" style="52" customWidth="1"/>
    <col min="2818" max="2818" width="87.7109375" style="52" customWidth="1"/>
    <col min="2819" max="2821" width="19.42578125" style="52" customWidth="1"/>
    <col min="2822" max="2824" width="9.140625" style="52"/>
    <col min="2825" max="2825" width="9.140625" style="52" customWidth="1"/>
    <col min="2826" max="3072" width="9.140625" style="52"/>
    <col min="3073" max="3073" width="7.5703125" style="52" customWidth="1"/>
    <col min="3074" max="3074" width="87.7109375" style="52" customWidth="1"/>
    <col min="3075" max="3077" width="19.42578125" style="52" customWidth="1"/>
    <col min="3078" max="3080" width="9.140625" style="52"/>
    <col min="3081" max="3081" width="9.140625" style="52" customWidth="1"/>
    <col min="3082" max="3328" width="9.140625" style="52"/>
    <col min="3329" max="3329" width="7.5703125" style="52" customWidth="1"/>
    <col min="3330" max="3330" width="87.7109375" style="52" customWidth="1"/>
    <col min="3331" max="3333" width="19.42578125" style="52" customWidth="1"/>
    <col min="3334" max="3336" width="9.140625" style="52"/>
    <col min="3337" max="3337" width="9.140625" style="52" customWidth="1"/>
    <col min="3338" max="3584" width="9.140625" style="52"/>
    <col min="3585" max="3585" width="7.5703125" style="52" customWidth="1"/>
    <col min="3586" max="3586" width="87.7109375" style="52" customWidth="1"/>
    <col min="3587" max="3589" width="19.42578125" style="52" customWidth="1"/>
    <col min="3590" max="3592" width="9.140625" style="52"/>
    <col min="3593" max="3593" width="9.140625" style="52" customWidth="1"/>
    <col min="3594" max="3840" width="9.140625" style="52"/>
    <col min="3841" max="3841" width="7.5703125" style="52" customWidth="1"/>
    <col min="3842" max="3842" width="87.7109375" style="52" customWidth="1"/>
    <col min="3843" max="3845" width="19.42578125" style="52" customWidth="1"/>
    <col min="3846" max="3848" width="9.140625" style="52"/>
    <col min="3849" max="3849" width="9.140625" style="52" customWidth="1"/>
    <col min="3850" max="4096" width="9.140625" style="52"/>
    <col min="4097" max="4097" width="7.5703125" style="52" customWidth="1"/>
    <col min="4098" max="4098" width="87.7109375" style="52" customWidth="1"/>
    <col min="4099" max="4101" width="19.42578125" style="52" customWidth="1"/>
    <col min="4102" max="4104" width="9.140625" style="52"/>
    <col min="4105" max="4105" width="9.140625" style="52" customWidth="1"/>
    <col min="4106" max="4352" width="9.140625" style="52"/>
    <col min="4353" max="4353" width="7.5703125" style="52" customWidth="1"/>
    <col min="4354" max="4354" width="87.7109375" style="52" customWidth="1"/>
    <col min="4355" max="4357" width="19.42578125" style="52" customWidth="1"/>
    <col min="4358" max="4360" width="9.140625" style="52"/>
    <col min="4361" max="4361" width="9.140625" style="52" customWidth="1"/>
    <col min="4362" max="4608" width="9.140625" style="52"/>
    <col min="4609" max="4609" width="7.5703125" style="52" customWidth="1"/>
    <col min="4610" max="4610" width="87.7109375" style="52" customWidth="1"/>
    <col min="4611" max="4613" width="19.42578125" style="52" customWidth="1"/>
    <col min="4614" max="4616" width="9.140625" style="52"/>
    <col min="4617" max="4617" width="9.140625" style="52" customWidth="1"/>
    <col min="4618" max="4864" width="9.140625" style="52"/>
    <col min="4865" max="4865" width="7.5703125" style="52" customWidth="1"/>
    <col min="4866" max="4866" width="87.7109375" style="52" customWidth="1"/>
    <col min="4867" max="4869" width="19.42578125" style="52" customWidth="1"/>
    <col min="4870" max="4872" width="9.140625" style="52"/>
    <col min="4873" max="4873" width="9.140625" style="52" customWidth="1"/>
    <col min="4874" max="5120" width="9.140625" style="52"/>
    <col min="5121" max="5121" width="7.5703125" style="52" customWidth="1"/>
    <col min="5122" max="5122" width="87.7109375" style="52" customWidth="1"/>
    <col min="5123" max="5125" width="19.42578125" style="52" customWidth="1"/>
    <col min="5126" max="5128" width="9.140625" style="52"/>
    <col min="5129" max="5129" width="9.140625" style="52" customWidth="1"/>
    <col min="5130" max="5376" width="9.140625" style="52"/>
    <col min="5377" max="5377" width="7.5703125" style="52" customWidth="1"/>
    <col min="5378" max="5378" width="87.7109375" style="52" customWidth="1"/>
    <col min="5379" max="5381" width="19.42578125" style="52" customWidth="1"/>
    <col min="5382" max="5384" width="9.140625" style="52"/>
    <col min="5385" max="5385" width="9.140625" style="52" customWidth="1"/>
    <col min="5386" max="5632" width="9.140625" style="52"/>
    <col min="5633" max="5633" width="7.5703125" style="52" customWidth="1"/>
    <col min="5634" max="5634" width="87.7109375" style="52" customWidth="1"/>
    <col min="5635" max="5637" width="19.42578125" style="52" customWidth="1"/>
    <col min="5638" max="5640" width="9.140625" style="52"/>
    <col min="5641" max="5641" width="9.140625" style="52" customWidth="1"/>
    <col min="5642" max="5888" width="9.140625" style="52"/>
    <col min="5889" max="5889" width="7.5703125" style="52" customWidth="1"/>
    <col min="5890" max="5890" width="87.7109375" style="52" customWidth="1"/>
    <col min="5891" max="5893" width="19.42578125" style="52" customWidth="1"/>
    <col min="5894" max="5896" width="9.140625" style="52"/>
    <col min="5897" max="5897" width="9.140625" style="52" customWidth="1"/>
    <col min="5898" max="6144" width="9.140625" style="52"/>
    <col min="6145" max="6145" width="7.5703125" style="52" customWidth="1"/>
    <col min="6146" max="6146" width="87.7109375" style="52" customWidth="1"/>
    <col min="6147" max="6149" width="19.42578125" style="52" customWidth="1"/>
    <col min="6150" max="6152" width="9.140625" style="52"/>
    <col min="6153" max="6153" width="9.140625" style="52" customWidth="1"/>
    <col min="6154" max="6400" width="9.140625" style="52"/>
    <col min="6401" max="6401" width="7.5703125" style="52" customWidth="1"/>
    <col min="6402" max="6402" width="87.7109375" style="52" customWidth="1"/>
    <col min="6403" max="6405" width="19.42578125" style="52" customWidth="1"/>
    <col min="6406" max="6408" width="9.140625" style="52"/>
    <col min="6409" max="6409" width="9.140625" style="52" customWidth="1"/>
    <col min="6410" max="6656" width="9.140625" style="52"/>
    <col min="6657" max="6657" width="7.5703125" style="52" customWidth="1"/>
    <col min="6658" max="6658" width="87.7109375" style="52" customWidth="1"/>
    <col min="6659" max="6661" width="19.42578125" style="52" customWidth="1"/>
    <col min="6662" max="6664" width="9.140625" style="52"/>
    <col min="6665" max="6665" width="9.140625" style="52" customWidth="1"/>
    <col min="6666" max="6912" width="9.140625" style="52"/>
    <col min="6913" max="6913" width="7.5703125" style="52" customWidth="1"/>
    <col min="6914" max="6914" width="87.7109375" style="52" customWidth="1"/>
    <col min="6915" max="6917" width="19.42578125" style="52" customWidth="1"/>
    <col min="6918" max="6920" width="9.140625" style="52"/>
    <col min="6921" max="6921" width="9.140625" style="52" customWidth="1"/>
    <col min="6922" max="7168" width="9.140625" style="52"/>
    <col min="7169" max="7169" width="7.5703125" style="52" customWidth="1"/>
    <col min="7170" max="7170" width="87.7109375" style="52" customWidth="1"/>
    <col min="7171" max="7173" width="19.42578125" style="52" customWidth="1"/>
    <col min="7174" max="7176" width="9.140625" style="52"/>
    <col min="7177" max="7177" width="9.140625" style="52" customWidth="1"/>
    <col min="7178" max="7424" width="9.140625" style="52"/>
    <col min="7425" max="7425" width="7.5703125" style="52" customWidth="1"/>
    <col min="7426" max="7426" width="87.7109375" style="52" customWidth="1"/>
    <col min="7427" max="7429" width="19.42578125" style="52" customWidth="1"/>
    <col min="7430" max="7432" width="9.140625" style="52"/>
    <col min="7433" max="7433" width="9.140625" style="52" customWidth="1"/>
    <col min="7434" max="7680" width="9.140625" style="52"/>
    <col min="7681" max="7681" width="7.5703125" style="52" customWidth="1"/>
    <col min="7682" max="7682" width="87.7109375" style="52" customWidth="1"/>
    <col min="7683" max="7685" width="19.42578125" style="52" customWidth="1"/>
    <col min="7686" max="7688" width="9.140625" style="52"/>
    <col min="7689" max="7689" width="9.140625" style="52" customWidth="1"/>
    <col min="7690" max="7936" width="9.140625" style="52"/>
    <col min="7937" max="7937" width="7.5703125" style="52" customWidth="1"/>
    <col min="7938" max="7938" width="87.7109375" style="52" customWidth="1"/>
    <col min="7939" max="7941" width="19.42578125" style="52" customWidth="1"/>
    <col min="7942" max="7944" width="9.140625" style="52"/>
    <col min="7945" max="7945" width="9.140625" style="52" customWidth="1"/>
    <col min="7946" max="8192" width="9.140625" style="52"/>
    <col min="8193" max="8193" width="7.5703125" style="52" customWidth="1"/>
    <col min="8194" max="8194" width="87.7109375" style="52" customWidth="1"/>
    <col min="8195" max="8197" width="19.42578125" style="52" customWidth="1"/>
    <col min="8198" max="8200" width="9.140625" style="52"/>
    <col min="8201" max="8201" width="9.140625" style="52" customWidth="1"/>
    <col min="8202" max="8448" width="9.140625" style="52"/>
    <col min="8449" max="8449" width="7.5703125" style="52" customWidth="1"/>
    <col min="8450" max="8450" width="87.7109375" style="52" customWidth="1"/>
    <col min="8451" max="8453" width="19.42578125" style="52" customWidth="1"/>
    <col min="8454" max="8456" width="9.140625" style="52"/>
    <col min="8457" max="8457" width="9.140625" style="52" customWidth="1"/>
    <col min="8458" max="8704" width="9.140625" style="52"/>
    <col min="8705" max="8705" width="7.5703125" style="52" customWidth="1"/>
    <col min="8706" max="8706" width="87.7109375" style="52" customWidth="1"/>
    <col min="8707" max="8709" width="19.42578125" style="52" customWidth="1"/>
    <col min="8710" max="8712" width="9.140625" style="52"/>
    <col min="8713" max="8713" width="9.140625" style="52" customWidth="1"/>
    <col min="8714" max="8960" width="9.140625" style="52"/>
    <col min="8961" max="8961" width="7.5703125" style="52" customWidth="1"/>
    <col min="8962" max="8962" width="87.7109375" style="52" customWidth="1"/>
    <col min="8963" max="8965" width="19.42578125" style="52" customWidth="1"/>
    <col min="8966" max="8968" width="9.140625" style="52"/>
    <col min="8969" max="8969" width="9.140625" style="52" customWidth="1"/>
    <col min="8970" max="9216" width="9.140625" style="52"/>
    <col min="9217" max="9217" width="7.5703125" style="52" customWidth="1"/>
    <col min="9218" max="9218" width="87.7109375" style="52" customWidth="1"/>
    <col min="9219" max="9221" width="19.42578125" style="52" customWidth="1"/>
    <col min="9222" max="9224" width="9.140625" style="52"/>
    <col min="9225" max="9225" width="9.140625" style="52" customWidth="1"/>
    <col min="9226" max="9472" width="9.140625" style="52"/>
    <col min="9473" max="9473" width="7.5703125" style="52" customWidth="1"/>
    <col min="9474" max="9474" width="87.7109375" style="52" customWidth="1"/>
    <col min="9475" max="9477" width="19.42578125" style="52" customWidth="1"/>
    <col min="9478" max="9480" width="9.140625" style="52"/>
    <col min="9481" max="9481" width="9.140625" style="52" customWidth="1"/>
    <col min="9482" max="9728" width="9.140625" style="52"/>
    <col min="9729" max="9729" width="7.5703125" style="52" customWidth="1"/>
    <col min="9730" max="9730" width="87.7109375" style="52" customWidth="1"/>
    <col min="9731" max="9733" width="19.42578125" style="52" customWidth="1"/>
    <col min="9734" max="9736" width="9.140625" style="52"/>
    <col min="9737" max="9737" width="9.140625" style="52" customWidth="1"/>
    <col min="9738" max="9984" width="9.140625" style="52"/>
    <col min="9985" max="9985" width="7.5703125" style="52" customWidth="1"/>
    <col min="9986" max="9986" width="87.7109375" style="52" customWidth="1"/>
    <col min="9987" max="9989" width="19.42578125" style="52" customWidth="1"/>
    <col min="9990" max="9992" width="9.140625" style="52"/>
    <col min="9993" max="9993" width="9.140625" style="52" customWidth="1"/>
    <col min="9994" max="10240" width="9.140625" style="52"/>
    <col min="10241" max="10241" width="7.5703125" style="52" customWidth="1"/>
    <col min="10242" max="10242" width="87.7109375" style="52" customWidth="1"/>
    <col min="10243" max="10245" width="19.42578125" style="52" customWidth="1"/>
    <col min="10246" max="10248" width="9.140625" style="52"/>
    <col min="10249" max="10249" width="9.140625" style="52" customWidth="1"/>
    <col min="10250" max="10496" width="9.140625" style="52"/>
    <col min="10497" max="10497" width="7.5703125" style="52" customWidth="1"/>
    <col min="10498" max="10498" width="87.7109375" style="52" customWidth="1"/>
    <col min="10499" max="10501" width="19.42578125" style="52" customWidth="1"/>
    <col min="10502" max="10504" width="9.140625" style="52"/>
    <col min="10505" max="10505" width="9.140625" style="52" customWidth="1"/>
    <col min="10506" max="10752" width="9.140625" style="52"/>
    <col min="10753" max="10753" width="7.5703125" style="52" customWidth="1"/>
    <col min="10754" max="10754" width="87.7109375" style="52" customWidth="1"/>
    <col min="10755" max="10757" width="19.42578125" style="52" customWidth="1"/>
    <col min="10758" max="10760" width="9.140625" style="52"/>
    <col min="10761" max="10761" width="9.140625" style="52" customWidth="1"/>
    <col min="10762" max="11008" width="9.140625" style="52"/>
    <col min="11009" max="11009" width="7.5703125" style="52" customWidth="1"/>
    <col min="11010" max="11010" width="87.7109375" style="52" customWidth="1"/>
    <col min="11011" max="11013" width="19.42578125" style="52" customWidth="1"/>
    <col min="11014" max="11016" width="9.140625" style="52"/>
    <col min="11017" max="11017" width="9.140625" style="52" customWidth="1"/>
    <col min="11018" max="11264" width="9.140625" style="52"/>
    <col min="11265" max="11265" width="7.5703125" style="52" customWidth="1"/>
    <col min="11266" max="11266" width="87.7109375" style="52" customWidth="1"/>
    <col min="11267" max="11269" width="19.42578125" style="52" customWidth="1"/>
    <col min="11270" max="11272" width="9.140625" style="52"/>
    <col min="11273" max="11273" width="9.140625" style="52" customWidth="1"/>
    <col min="11274" max="11520" width="9.140625" style="52"/>
    <col min="11521" max="11521" width="7.5703125" style="52" customWidth="1"/>
    <col min="11522" max="11522" width="87.7109375" style="52" customWidth="1"/>
    <col min="11523" max="11525" width="19.42578125" style="52" customWidth="1"/>
    <col min="11526" max="11528" width="9.140625" style="52"/>
    <col min="11529" max="11529" width="9.140625" style="52" customWidth="1"/>
    <col min="11530" max="11776" width="9.140625" style="52"/>
    <col min="11777" max="11777" width="7.5703125" style="52" customWidth="1"/>
    <col min="11778" max="11778" width="87.7109375" style="52" customWidth="1"/>
    <col min="11779" max="11781" width="19.42578125" style="52" customWidth="1"/>
    <col min="11782" max="11784" width="9.140625" style="52"/>
    <col min="11785" max="11785" width="9.140625" style="52" customWidth="1"/>
    <col min="11786" max="12032" width="9.140625" style="52"/>
    <col min="12033" max="12033" width="7.5703125" style="52" customWidth="1"/>
    <col min="12034" max="12034" width="87.7109375" style="52" customWidth="1"/>
    <col min="12035" max="12037" width="19.42578125" style="52" customWidth="1"/>
    <col min="12038" max="12040" width="9.140625" style="52"/>
    <col min="12041" max="12041" width="9.140625" style="52" customWidth="1"/>
    <col min="12042" max="12288" width="9.140625" style="52"/>
    <col min="12289" max="12289" width="7.5703125" style="52" customWidth="1"/>
    <col min="12290" max="12290" width="87.7109375" style="52" customWidth="1"/>
    <col min="12291" max="12293" width="19.42578125" style="52" customWidth="1"/>
    <col min="12294" max="12296" width="9.140625" style="52"/>
    <col min="12297" max="12297" width="9.140625" style="52" customWidth="1"/>
    <col min="12298" max="12544" width="9.140625" style="52"/>
    <col min="12545" max="12545" width="7.5703125" style="52" customWidth="1"/>
    <col min="12546" max="12546" width="87.7109375" style="52" customWidth="1"/>
    <col min="12547" max="12549" width="19.42578125" style="52" customWidth="1"/>
    <col min="12550" max="12552" width="9.140625" style="52"/>
    <col min="12553" max="12553" width="9.140625" style="52" customWidth="1"/>
    <col min="12554" max="12800" width="9.140625" style="52"/>
    <col min="12801" max="12801" width="7.5703125" style="52" customWidth="1"/>
    <col min="12802" max="12802" width="87.7109375" style="52" customWidth="1"/>
    <col min="12803" max="12805" width="19.42578125" style="52" customWidth="1"/>
    <col min="12806" max="12808" width="9.140625" style="52"/>
    <col min="12809" max="12809" width="9.140625" style="52" customWidth="1"/>
    <col min="12810" max="13056" width="9.140625" style="52"/>
    <col min="13057" max="13057" width="7.5703125" style="52" customWidth="1"/>
    <col min="13058" max="13058" width="87.7109375" style="52" customWidth="1"/>
    <col min="13059" max="13061" width="19.42578125" style="52" customWidth="1"/>
    <col min="13062" max="13064" width="9.140625" style="52"/>
    <col min="13065" max="13065" width="9.140625" style="52" customWidth="1"/>
    <col min="13066" max="13312" width="9.140625" style="52"/>
    <col min="13313" max="13313" width="7.5703125" style="52" customWidth="1"/>
    <col min="13314" max="13314" width="87.7109375" style="52" customWidth="1"/>
    <col min="13315" max="13317" width="19.42578125" style="52" customWidth="1"/>
    <col min="13318" max="13320" width="9.140625" style="52"/>
    <col min="13321" max="13321" width="9.140625" style="52" customWidth="1"/>
    <col min="13322" max="13568" width="9.140625" style="52"/>
    <col min="13569" max="13569" width="7.5703125" style="52" customWidth="1"/>
    <col min="13570" max="13570" width="87.7109375" style="52" customWidth="1"/>
    <col min="13571" max="13573" width="19.42578125" style="52" customWidth="1"/>
    <col min="13574" max="13576" width="9.140625" style="52"/>
    <col min="13577" max="13577" width="9.140625" style="52" customWidth="1"/>
    <col min="13578" max="13824" width="9.140625" style="52"/>
    <col min="13825" max="13825" width="7.5703125" style="52" customWidth="1"/>
    <col min="13826" max="13826" width="87.7109375" style="52" customWidth="1"/>
    <col min="13827" max="13829" width="19.42578125" style="52" customWidth="1"/>
    <col min="13830" max="13832" width="9.140625" style="52"/>
    <col min="13833" max="13833" width="9.140625" style="52" customWidth="1"/>
    <col min="13834" max="14080" width="9.140625" style="52"/>
    <col min="14081" max="14081" width="7.5703125" style="52" customWidth="1"/>
    <col min="14082" max="14082" width="87.7109375" style="52" customWidth="1"/>
    <col min="14083" max="14085" width="19.42578125" style="52" customWidth="1"/>
    <col min="14086" max="14088" width="9.140625" style="52"/>
    <col min="14089" max="14089" width="9.140625" style="52" customWidth="1"/>
    <col min="14090" max="14336" width="9.140625" style="52"/>
    <col min="14337" max="14337" width="7.5703125" style="52" customWidth="1"/>
    <col min="14338" max="14338" width="87.7109375" style="52" customWidth="1"/>
    <col min="14339" max="14341" width="19.42578125" style="52" customWidth="1"/>
    <col min="14342" max="14344" width="9.140625" style="52"/>
    <col min="14345" max="14345" width="9.140625" style="52" customWidth="1"/>
    <col min="14346" max="14592" width="9.140625" style="52"/>
    <col min="14593" max="14593" width="7.5703125" style="52" customWidth="1"/>
    <col min="14594" max="14594" width="87.7109375" style="52" customWidth="1"/>
    <col min="14595" max="14597" width="19.42578125" style="52" customWidth="1"/>
    <col min="14598" max="14600" width="9.140625" style="52"/>
    <col min="14601" max="14601" width="9.140625" style="52" customWidth="1"/>
    <col min="14602" max="14848" width="9.140625" style="52"/>
    <col min="14849" max="14849" width="7.5703125" style="52" customWidth="1"/>
    <col min="14850" max="14850" width="87.7109375" style="52" customWidth="1"/>
    <col min="14851" max="14853" width="19.42578125" style="52" customWidth="1"/>
    <col min="14854" max="14856" width="9.140625" style="52"/>
    <col min="14857" max="14857" width="9.140625" style="52" customWidth="1"/>
    <col min="14858" max="15104" width="9.140625" style="52"/>
    <col min="15105" max="15105" width="7.5703125" style="52" customWidth="1"/>
    <col min="15106" max="15106" width="87.7109375" style="52" customWidth="1"/>
    <col min="15107" max="15109" width="19.42578125" style="52" customWidth="1"/>
    <col min="15110" max="15112" width="9.140625" style="52"/>
    <col min="15113" max="15113" width="9.140625" style="52" customWidth="1"/>
    <col min="15114" max="15360" width="9.140625" style="52"/>
    <col min="15361" max="15361" width="7.5703125" style="52" customWidth="1"/>
    <col min="15362" max="15362" width="87.7109375" style="52" customWidth="1"/>
    <col min="15363" max="15365" width="19.42578125" style="52" customWidth="1"/>
    <col min="15366" max="15368" width="9.140625" style="52"/>
    <col min="15369" max="15369" width="9.140625" style="52" customWidth="1"/>
    <col min="15370" max="15616" width="9.140625" style="52"/>
    <col min="15617" max="15617" width="7.5703125" style="52" customWidth="1"/>
    <col min="15618" max="15618" width="87.7109375" style="52" customWidth="1"/>
    <col min="15619" max="15621" width="19.42578125" style="52" customWidth="1"/>
    <col min="15622" max="15624" width="9.140625" style="52"/>
    <col min="15625" max="15625" width="9.140625" style="52" customWidth="1"/>
    <col min="15626" max="15872" width="9.140625" style="52"/>
    <col min="15873" max="15873" width="7.5703125" style="52" customWidth="1"/>
    <col min="15874" max="15874" width="87.7109375" style="52" customWidth="1"/>
    <col min="15875" max="15877" width="19.42578125" style="52" customWidth="1"/>
    <col min="15878" max="15880" width="9.140625" style="52"/>
    <col min="15881" max="15881" width="9.140625" style="52" customWidth="1"/>
    <col min="15882" max="16128" width="9.140625" style="52"/>
    <col min="16129" max="16129" width="7.5703125" style="52" customWidth="1"/>
    <col min="16130" max="16130" width="87.7109375" style="52" customWidth="1"/>
    <col min="16131" max="16133" width="19.42578125" style="52" customWidth="1"/>
    <col min="16134" max="16136" width="9.140625" style="52"/>
    <col min="16137" max="16137" width="9.140625" style="52" customWidth="1"/>
    <col min="16138" max="16384" width="9.140625" style="52"/>
  </cols>
  <sheetData>
    <row r="1" spans="1:17" s="50" customFormat="1" ht="18.75">
      <c r="D1" s="197" t="s">
        <v>266</v>
      </c>
      <c r="E1" s="197"/>
    </row>
    <row r="3" spans="1:17" s="51" customFormat="1">
      <c r="A3" s="198" t="s">
        <v>267</v>
      </c>
      <c r="B3" s="198"/>
      <c r="C3" s="198"/>
      <c r="D3" s="198"/>
      <c r="E3" s="198"/>
    </row>
    <row r="4" spans="1:17">
      <c r="A4" s="199" t="s">
        <v>268</v>
      </c>
      <c r="B4" s="199"/>
      <c r="C4" s="199"/>
      <c r="D4" s="199"/>
      <c r="E4" s="199"/>
    </row>
    <row r="6" spans="1:17">
      <c r="A6" s="199" t="s">
        <v>269</v>
      </c>
      <c r="B6" s="199"/>
      <c r="C6" s="199"/>
      <c r="D6" s="199"/>
      <c r="E6" s="199"/>
    </row>
    <row r="7" spans="1:17" ht="75">
      <c r="A7" s="116" t="s">
        <v>270</v>
      </c>
      <c r="B7" s="116" t="s">
        <v>271</v>
      </c>
      <c r="C7" s="116" t="s">
        <v>272</v>
      </c>
      <c r="D7" s="116" t="s">
        <v>273</v>
      </c>
      <c r="E7" s="116" t="s">
        <v>274</v>
      </c>
    </row>
    <row r="8" spans="1:17">
      <c r="A8" s="53">
        <v>1</v>
      </c>
      <c r="B8" s="53"/>
      <c r="C8" s="54"/>
      <c r="D8" s="116"/>
      <c r="E8" s="54"/>
    </row>
    <row r="9" spans="1:17">
      <c r="A9" s="200" t="s">
        <v>275</v>
      </c>
      <c r="B9" s="200"/>
      <c r="C9" s="116" t="s">
        <v>48</v>
      </c>
      <c r="D9" s="116" t="s">
        <v>48</v>
      </c>
      <c r="E9" s="54"/>
    </row>
    <row r="11" spans="1:17">
      <c r="A11" s="199" t="s">
        <v>276</v>
      </c>
      <c r="B11" s="199"/>
      <c r="C11" s="199"/>
      <c r="D11" s="199"/>
      <c r="E11" s="199"/>
    </row>
    <row r="12" spans="1:17">
      <c r="A12" s="201" t="s">
        <v>277</v>
      </c>
      <c r="B12" s="199"/>
      <c r="C12" s="199"/>
      <c r="D12" s="199"/>
      <c r="E12" s="199"/>
    </row>
    <row r="13" spans="1:17" ht="25.5">
      <c r="A13" s="55" t="s">
        <v>270</v>
      </c>
      <c r="B13" s="202" t="s">
        <v>21</v>
      </c>
      <c r="C13" s="203"/>
      <c r="D13" s="203"/>
      <c r="E13" s="55" t="s">
        <v>274</v>
      </c>
    </row>
    <row r="14" spans="1:17" ht="36" customHeight="1">
      <c r="A14" s="53">
        <v>1</v>
      </c>
      <c r="B14" s="204" t="s">
        <v>434</v>
      </c>
      <c r="C14" s="205"/>
      <c r="D14" s="205"/>
      <c r="E14" s="56">
        <f>'[1]ФХД_ Поступления и выплаты'!L38</f>
        <v>17251320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</row>
    <row r="15" spans="1:17" ht="40.5" customHeight="1">
      <c r="A15" s="53">
        <v>2</v>
      </c>
      <c r="B15" s="204" t="s">
        <v>434</v>
      </c>
      <c r="C15" s="205"/>
      <c r="D15" s="205"/>
      <c r="E15" s="56">
        <f>'[1]ФХД_ Поступления и выплаты'!L37</f>
        <v>48770010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</row>
    <row r="16" spans="1:17" ht="42.75" customHeight="1">
      <c r="A16" s="53">
        <v>3</v>
      </c>
      <c r="B16" s="204" t="s">
        <v>434</v>
      </c>
      <c r="C16" s="205"/>
      <c r="D16" s="205"/>
      <c r="E16" s="56">
        <f>'[1]ФХД_ Поступления и выплаты'!L36</f>
        <v>12676310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</row>
    <row r="17" spans="1:5" ht="53.25" customHeight="1">
      <c r="A17" s="195" t="s">
        <v>275</v>
      </c>
      <c r="B17" s="196"/>
      <c r="C17" s="196"/>
      <c r="D17" s="196"/>
      <c r="E17" s="58">
        <f>SUM(E14:E16)</f>
        <v>78697640</v>
      </c>
    </row>
    <row r="18" spans="1:5" ht="53.25" customHeight="1">
      <c r="A18" s="199" t="s">
        <v>278</v>
      </c>
      <c r="B18" s="199"/>
      <c r="C18" s="199"/>
      <c r="D18" s="199"/>
      <c r="E18" s="199"/>
    </row>
    <row r="19" spans="1:5" ht="76.5">
      <c r="A19" s="55" t="s">
        <v>270</v>
      </c>
      <c r="B19" s="55" t="s">
        <v>21</v>
      </c>
      <c r="C19" s="55" t="s">
        <v>279</v>
      </c>
      <c r="D19" s="55" t="s">
        <v>280</v>
      </c>
      <c r="E19" s="55" t="s">
        <v>274</v>
      </c>
    </row>
    <row r="20" spans="1:5" ht="66" customHeight="1">
      <c r="A20" s="53">
        <v>1</v>
      </c>
      <c r="B20" s="126" t="s">
        <v>435</v>
      </c>
      <c r="C20" s="59">
        <v>440</v>
      </c>
      <c r="D20" s="116" t="s">
        <v>282</v>
      </c>
      <c r="E20" s="54">
        <f>'[1]ФХД_ Поступления и выплаты'!L41</f>
        <v>8000000</v>
      </c>
    </row>
    <row r="21" spans="1:5" ht="43.5" customHeight="1">
      <c r="A21" s="53">
        <v>2</v>
      </c>
      <c r="B21" s="127" t="s">
        <v>436</v>
      </c>
      <c r="C21" s="59"/>
      <c r="D21" s="116"/>
      <c r="E21" s="54">
        <f>'[1]ФХД_ Поступления и выплаты'!L39</f>
        <v>800000</v>
      </c>
    </row>
    <row r="22" spans="1:5">
      <c r="A22" s="200" t="s">
        <v>275</v>
      </c>
      <c r="B22" s="200"/>
      <c r="C22" s="116" t="s">
        <v>48</v>
      </c>
      <c r="D22" s="116" t="s">
        <v>48</v>
      </c>
      <c r="E22" s="54">
        <f>SUM(E20:E21)</f>
        <v>8800000</v>
      </c>
    </row>
    <row r="24" spans="1:5">
      <c r="A24" s="199" t="s">
        <v>283</v>
      </c>
      <c r="B24" s="199"/>
      <c r="C24" s="199"/>
      <c r="D24" s="199"/>
      <c r="E24" s="199"/>
    </row>
    <row r="25" spans="1:5" ht="45">
      <c r="A25" s="116" t="s">
        <v>270</v>
      </c>
      <c r="B25" s="207" t="s">
        <v>21</v>
      </c>
      <c r="C25" s="208"/>
      <c r="D25" s="208"/>
      <c r="E25" s="116" t="s">
        <v>274</v>
      </c>
    </row>
    <row r="26" spans="1:5">
      <c r="A26" s="53">
        <v>1</v>
      </c>
      <c r="B26" s="204" t="s">
        <v>281</v>
      </c>
      <c r="C26" s="205"/>
      <c r="D26" s="209"/>
      <c r="E26" s="54">
        <f>'[1]ФХД_ Поступления и выплаты'!L40</f>
        <v>700000</v>
      </c>
    </row>
    <row r="27" spans="1:5">
      <c r="A27" s="53">
        <v>2</v>
      </c>
      <c r="B27" s="204" t="s">
        <v>437</v>
      </c>
      <c r="C27" s="205"/>
      <c r="D27" s="209"/>
      <c r="E27" s="54">
        <f>'[1]ФХД_ Поступления и выплаты'!L32</f>
        <v>10000</v>
      </c>
    </row>
    <row r="28" spans="1:5">
      <c r="A28" s="195" t="s">
        <v>275</v>
      </c>
      <c r="B28" s="196"/>
      <c r="C28" s="196"/>
      <c r="D28" s="196"/>
      <c r="E28" s="54">
        <f>SUM(E26:E27)</f>
        <v>710000</v>
      </c>
    </row>
    <row r="30" spans="1:5">
      <c r="A30" s="199" t="s">
        <v>284</v>
      </c>
      <c r="B30" s="199"/>
      <c r="C30" s="199"/>
      <c r="D30" s="199"/>
      <c r="E30" s="199"/>
    </row>
    <row r="31" spans="1:5" ht="45">
      <c r="A31" s="116" t="s">
        <v>270</v>
      </c>
      <c r="B31" s="116" t="s">
        <v>21</v>
      </c>
      <c r="C31" s="206" t="s">
        <v>271</v>
      </c>
      <c r="D31" s="206"/>
      <c r="E31" s="116" t="s">
        <v>274</v>
      </c>
    </row>
    <row r="32" spans="1:5">
      <c r="A32" s="53">
        <v>1</v>
      </c>
      <c r="B32" s="204" t="s">
        <v>281</v>
      </c>
      <c r="C32" s="205"/>
      <c r="D32" s="209"/>
      <c r="E32" s="54"/>
    </row>
    <row r="33" spans="1:5">
      <c r="A33" s="53">
        <v>2</v>
      </c>
      <c r="B33" s="53"/>
      <c r="C33" s="210"/>
      <c r="D33" s="210"/>
      <c r="E33" s="54"/>
    </row>
    <row r="34" spans="1:5">
      <c r="A34" s="200" t="s">
        <v>275</v>
      </c>
      <c r="B34" s="200"/>
      <c r="C34" s="206" t="s">
        <v>48</v>
      </c>
      <c r="D34" s="206"/>
      <c r="E34" s="54"/>
    </row>
    <row r="36" spans="1:5">
      <c r="A36" s="199" t="s">
        <v>285</v>
      </c>
      <c r="B36" s="199"/>
      <c r="C36" s="199"/>
      <c r="D36" s="199"/>
      <c r="E36" s="199"/>
    </row>
    <row r="37" spans="1:5">
      <c r="A37" s="201" t="s">
        <v>286</v>
      </c>
      <c r="B37" s="199"/>
      <c r="C37" s="199"/>
      <c r="D37" s="199"/>
      <c r="E37" s="199"/>
    </row>
    <row r="38" spans="1:5" ht="45">
      <c r="A38" s="116" t="s">
        <v>270</v>
      </c>
      <c r="B38" s="207" t="s">
        <v>21</v>
      </c>
      <c r="C38" s="208"/>
      <c r="D38" s="208"/>
      <c r="E38" s="116" t="s">
        <v>274</v>
      </c>
    </row>
    <row r="39" spans="1:5">
      <c r="A39" s="53">
        <v>1</v>
      </c>
      <c r="B39" s="204" t="str">
        <f>'[2]Раздел 1'!A48</f>
        <v xml:space="preserve">    Субсидии на иные цели</v>
      </c>
      <c r="C39" s="205"/>
      <c r="D39" s="209"/>
      <c r="E39" s="54">
        <f>'[1]ФХД_ Поступления и выплаты'!L43</f>
        <v>2234730</v>
      </c>
    </row>
    <row r="40" spans="1:5">
      <c r="A40" s="53">
        <v>2</v>
      </c>
      <c r="B40" s="204" t="str">
        <f>'[2]Раздел 1'!A49</f>
        <v xml:space="preserve">    Субсидии на иные цели</v>
      </c>
      <c r="C40" s="205"/>
      <c r="D40" s="209"/>
      <c r="E40" s="54">
        <f>'[1]ФХД_ Поступления и выплаты'!L44</f>
        <v>861830</v>
      </c>
    </row>
    <row r="41" spans="1:5">
      <c r="A41" s="53">
        <v>3</v>
      </c>
      <c r="B41" s="204" t="s">
        <v>287</v>
      </c>
      <c r="C41" s="205"/>
      <c r="D41" s="209"/>
      <c r="E41" s="54"/>
    </row>
    <row r="42" spans="1:5">
      <c r="A42" s="53">
        <v>4</v>
      </c>
      <c r="B42" s="205" t="s">
        <v>287</v>
      </c>
      <c r="C42" s="205"/>
      <c r="D42" s="209"/>
      <c r="E42" s="54"/>
    </row>
    <row r="43" spans="1:5">
      <c r="A43" s="53">
        <v>5</v>
      </c>
      <c r="B43" s="205" t="s">
        <v>287</v>
      </c>
      <c r="C43" s="205"/>
      <c r="D43" s="209"/>
      <c r="E43" s="54"/>
    </row>
    <row r="44" spans="1:5">
      <c r="A44" s="53">
        <v>5</v>
      </c>
      <c r="B44" s="205" t="s">
        <v>287</v>
      </c>
      <c r="C44" s="205"/>
      <c r="D44" s="209"/>
      <c r="E44" s="54"/>
    </row>
    <row r="45" spans="1:5">
      <c r="A45" s="195" t="s">
        <v>275</v>
      </c>
      <c r="B45" s="196"/>
      <c r="C45" s="196"/>
      <c r="D45" s="196"/>
      <c r="E45" s="54">
        <f>SUM(E39:E44)</f>
        <v>3096560</v>
      </c>
    </row>
    <row r="47" spans="1:5">
      <c r="A47" s="201" t="s">
        <v>288</v>
      </c>
      <c r="B47" s="199"/>
      <c r="C47" s="199"/>
      <c r="D47" s="199"/>
      <c r="E47" s="199"/>
    </row>
    <row r="48" spans="1:5" ht="45">
      <c r="A48" s="116" t="s">
        <v>270</v>
      </c>
      <c r="B48" s="207" t="s">
        <v>21</v>
      </c>
      <c r="C48" s="208"/>
      <c r="D48" s="208"/>
      <c r="E48" s="116" t="s">
        <v>274</v>
      </c>
    </row>
    <row r="49" spans="1:5">
      <c r="A49" s="53">
        <v>1</v>
      </c>
      <c r="B49" s="211"/>
      <c r="C49" s="212"/>
      <c r="D49" s="212"/>
      <c r="E49" s="54"/>
    </row>
    <row r="50" spans="1:5">
      <c r="A50" s="195" t="s">
        <v>275</v>
      </c>
      <c r="B50" s="196"/>
      <c r="C50" s="196"/>
      <c r="D50" s="196"/>
      <c r="E50" s="54"/>
    </row>
    <row r="52" spans="1:5">
      <c r="A52" s="201" t="s">
        <v>289</v>
      </c>
      <c r="B52" s="199"/>
      <c r="C52" s="199"/>
      <c r="D52" s="199"/>
      <c r="E52" s="199"/>
    </row>
    <row r="53" spans="1:5" ht="45">
      <c r="A53" s="116" t="s">
        <v>270</v>
      </c>
      <c r="B53" s="207" t="s">
        <v>21</v>
      </c>
      <c r="C53" s="208"/>
      <c r="D53" s="208"/>
      <c r="E53" s="116" t="s">
        <v>274</v>
      </c>
    </row>
    <row r="54" spans="1:5">
      <c r="A54" s="53">
        <v>1</v>
      </c>
      <c r="B54" s="211"/>
      <c r="C54" s="212"/>
      <c r="D54" s="212"/>
      <c r="E54" s="54"/>
    </row>
    <row r="55" spans="1:5">
      <c r="A55" s="195" t="s">
        <v>275</v>
      </c>
      <c r="B55" s="196"/>
      <c r="C55" s="196"/>
      <c r="D55" s="196"/>
      <c r="E55" s="54"/>
    </row>
    <row r="57" spans="1:5">
      <c r="A57" s="201" t="s">
        <v>290</v>
      </c>
      <c r="B57" s="199"/>
      <c r="C57" s="199"/>
      <c r="D57" s="199"/>
      <c r="E57" s="199"/>
    </row>
    <row r="58" spans="1:5" ht="45">
      <c r="A58" s="116" t="s">
        <v>270</v>
      </c>
      <c r="B58" s="207" t="s">
        <v>21</v>
      </c>
      <c r="C58" s="208"/>
      <c r="D58" s="208"/>
      <c r="E58" s="116" t="s">
        <v>274</v>
      </c>
    </row>
    <row r="59" spans="1:5">
      <c r="A59" s="53">
        <v>1</v>
      </c>
      <c r="B59" s="211"/>
      <c r="C59" s="212"/>
      <c r="D59" s="212"/>
      <c r="E59" s="54"/>
    </row>
    <row r="60" spans="1:5">
      <c r="A60" s="195" t="s">
        <v>275</v>
      </c>
      <c r="B60" s="196"/>
      <c r="C60" s="196"/>
      <c r="D60" s="196"/>
      <c r="E60" s="54"/>
    </row>
    <row r="64" spans="1:5" s="123" customFormat="1"/>
  </sheetData>
  <mergeCells count="47">
    <mergeCell ref="A57:E57"/>
    <mergeCell ref="B58:D58"/>
    <mergeCell ref="B59:D59"/>
    <mergeCell ref="A60:D60"/>
    <mergeCell ref="B49:D49"/>
    <mergeCell ref="A50:D50"/>
    <mergeCell ref="A52:E52"/>
    <mergeCell ref="B53:D53"/>
    <mergeCell ref="B54:D54"/>
    <mergeCell ref="A55:D55"/>
    <mergeCell ref="B48:D48"/>
    <mergeCell ref="A36:E36"/>
    <mergeCell ref="A37:E37"/>
    <mergeCell ref="B38:D38"/>
    <mergeCell ref="B39:D39"/>
    <mergeCell ref="B40:D40"/>
    <mergeCell ref="B41:D41"/>
    <mergeCell ref="B42:D42"/>
    <mergeCell ref="B43:D43"/>
    <mergeCell ref="B44:D44"/>
    <mergeCell ref="A45:D45"/>
    <mergeCell ref="A47:E47"/>
    <mergeCell ref="A34:B34"/>
    <mergeCell ref="C34:D34"/>
    <mergeCell ref="A18:E18"/>
    <mergeCell ref="A22:B22"/>
    <mergeCell ref="A24:E24"/>
    <mergeCell ref="B25:D25"/>
    <mergeCell ref="B26:D26"/>
    <mergeCell ref="B27:D27"/>
    <mergeCell ref="A28:D28"/>
    <mergeCell ref="A30:E30"/>
    <mergeCell ref="C31:D31"/>
    <mergeCell ref="B32:D32"/>
    <mergeCell ref="C33:D33"/>
    <mergeCell ref="A17:D17"/>
    <mergeCell ref="D1:E1"/>
    <mergeCell ref="A3:E3"/>
    <mergeCell ref="A4:E4"/>
    <mergeCell ref="A6:E6"/>
    <mergeCell ref="A9:B9"/>
    <mergeCell ref="A11:E11"/>
    <mergeCell ref="A12:E12"/>
    <mergeCell ref="B13:D13"/>
    <mergeCell ref="B14:D14"/>
    <mergeCell ref="B15:D15"/>
    <mergeCell ref="B16:D16"/>
  </mergeCells>
  <pageMargins left="0" right="0" top="0" bottom="0" header="0" footer="0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24"/>
  <sheetViews>
    <sheetView workbookViewId="0">
      <selection sqref="A1:J1"/>
    </sheetView>
  </sheetViews>
  <sheetFormatPr defaultColWidth="0.85546875" defaultRowHeight="15"/>
  <cols>
    <col min="1" max="1" width="8" style="123" customWidth="1"/>
    <col min="2" max="2" width="28.5703125" style="123" customWidth="1"/>
    <col min="3" max="3" width="16.7109375" style="123" customWidth="1"/>
    <col min="4" max="4" width="16.5703125" style="123" customWidth="1"/>
    <col min="5" max="5" width="17.5703125" style="123" customWidth="1"/>
    <col min="6" max="6" width="14.85546875" style="123" customWidth="1"/>
    <col min="7" max="7" width="13" style="123" customWidth="1"/>
    <col min="8" max="8" width="16.28515625" style="123" customWidth="1"/>
    <col min="9" max="9" width="13" style="123" customWidth="1"/>
    <col min="10" max="10" width="23.42578125" style="123" customWidth="1"/>
    <col min="11" max="41" width="0.85546875" style="123"/>
    <col min="42" max="42" width="6" style="123" bestFit="1" customWidth="1"/>
    <col min="43" max="256" width="0.85546875" style="123"/>
    <col min="257" max="257" width="8" style="123" customWidth="1"/>
    <col min="258" max="258" width="28.5703125" style="123" customWidth="1"/>
    <col min="259" max="259" width="16.7109375" style="123" customWidth="1"/>
    <col min="260" max="260" width="16.5703125" style="123" customWidth="1"/>
    <col min="261" max="261" width="17.5703125" style="123" customWidth="1"/>
    <col min="262" max="262" width="14.85546875" style="123" customWidth="1"/>
    <col min="263" max="263" width="13" style="123" customWidth="1"/>
    <col min="264" max="264" width="16.28515625" style="123" customWidth="1"/>
    <col min="265" max="265" width="13" style="123" customWidth="1"/>
    <col min="266" max="266" width="23.42578125" style="123" customWidth="1"/>
    <col min="267" max="297" width="0.85546875" style="123"/>
    <col min="298" max="298" width="6" style="123" bestFit="1" customWidth="1"/>
    <col min="299" max="512" width="0.85546875" style="123"/>
    <col min="513" max="513" width="8" style="123" customWidth="1"/>
    <col min="514" max="514" width="28.5703125" style="123" customWidth="1"/>
    <col min="515" max="515" width="16.7109375" style="123" customWidth="1"/>
    <col min="516" max="516" width="16.5703125" style="123" customWidth="1"/>
    <col min="517" max="517" width="17.5703125" style="123" customWidth="1"/>
    <col min="518" max="518" width="14.85546875" style="123" customWidth="1"/>
    <col min="519" max="519" width="13" style="123" customWidth="1"/>
    <col min="520" max="520" width="16.28515625" style="123" customWidth="1"/>
    <col min="521" max="521" width="13" style="123" customWidth="1"/>
    <col min="522" max="522" width="23.42578125" style="123" customWidth="1"/>
    <col min="523" max="553" width="0.85546875" style="123"/>
    <col min="554" max="554" width="6" style="123" bestFit="1" customWidth="1"/>
    <col min="555" max="768" width="0.85546875" style="123"/>
    <col min="769" max="769" width="8" style="123" customWidth="1"/>
    <col min="770" max="770" width="28.5703125" style="123" customWidth="1"/>
    <col min="771" max="771" width="16.7109375" style="123" customWidth="1"/>
    <col min="772" max="772" width="16.5703125" style="123" customWidth="1"/>
    <col min="773" max="773" width="17.5703125" style="123" customWidth="1"/>
    <col min="774" max="774" width="14.85546875" style="123" customWidth="1"/>
    <col min="775" max="775" width="13" style="123" customWidth="1"/>
    <col min="776" max="776" width="16.28515625" style="123" customWidth="1"/>
    <col min="777" max="777" width="13" style="123" customWidth="1"/>
    <col min="778" max="778" width="23.42578125" style="123" customWidth="1"/>
    <col min="779" max="809" width="0.85546875" style="123"/>
    <col min="810" max="810" width="6" style="123" bestFit="1" customWidth="1"/>
    <col min="811" max="1024" width="0.85546875" style="123"/>
    <col min="1025" max="1025" width="8" style="123" customWidth="1"/>
    <col min="1026" max="1026" width="28.5703125" style="123" customWidth="1"/>
    <col min="1027" max="1027" width="16.7109375" style="123" customWidth="1"/>
    <col min="1028" max="1028" width="16.5703125" style="123" customWidth="1"/>
    <col min="1029" max="1029" width="17.5703125" style="123" customWidth="1"/>
    <col min="1030" max="1030" width="14.85546875" style="123" customWidth="1"/>
    <col min="1031" max="1031" width="13" style="123" customWidth="1"/>
    <col min="1032" max="1032" width="16.28515625" style="123" customWidth="1"/>
    <col min="1033" max="1033" width="13" style="123" customWidth="1"/>
    <col min="1034" max="1034" width="23.42578125" style="123" customWidth="1"/>
    <col min="1035" max="1065" width="0.85546875" style="123"/>
    <col min="1066" max="1066" width="6" style="123" bestFit="1" customWidth="1"/>
    <col min="1067" max="1280" width="0.85546875" style="123"/>
    <col min="1281" max="1281" width="8" style="123" customWidth="1"/>
    <col min="1282" max="1282" width="28.5703125" style="123" customWidth="1"/>
    <col min="1283" max="1283" width="16.7109375" style="123" customWidth="1"/>
    <col min="1284" max="1284" width="16.5703125" style="123" customWidth="1"/>
    <col min="1285" max="1285" width="17.5703125" style="123" customWidth="1"/>
    <col min="1286" max="1286" width="14.85546875" style="123" customWidth="1"/>
    <col min="1287" max="1287" width="13" style="123" customWidth="1"/>
    <col min="1288" max="1288" width="16.28515625" style="123" customWidth="1"/>
    <col min="1289" max="1289" width="13" style="123" customWidth="1"/>
    <col min="1290" max="1290" width="23.42578125" style="123" customWidth="1"/>
    <col min="1291" max="1321" width="0.85546875" style="123"/>
    <col min="1322" max="1322" width="6" style="123" bestFit="1" customWidth="1"/>
    <col min="1323" max="1536" width="0.85546875" style="123"/>
    <col min="1537" max="1537" width="8" style="123" customWidth="1"/>
    <col min="1538" max="1538" width="28.5703125" style="123" customWidth="1"/>
    <col min="1539" max="1539" width="16.7109375" style="123" customWidth="1"/>
    <col min="1540" max="1540" width="16.5703125" style="123" customWidth="1"/>
    <col min="1541" max="1541" width="17.5703125" style="123" customWidth="1"/>
    <col min="1542" max="1542" width="14.85546875" style="123" customWidth="1"/>
    <col min="1543" max="1543" width="13" style="123" customWidth="1"/>
    <col min="1544" max="1544" width="16.28515625" style="123" customWidth="1"/>
    <col min="1545" max="1545" width="13" style="123" customWidth="1"/>
    <col min="1546" max="1546" width="23.42578125" style="123" customWidth="1"/>
    <col min="1547" max="1577" width="0.85546875" style="123"/>
    <col min="1578" max="1578" width="6" style="123" bestFit="1" customWidth="1"/>
    <col min="1579" max="1792" width="0.85546875" style="123"/>
    <col min="1793" max="1793" width="8" style="123" customWidth="1"/>
    <col min="1794" max="1794" width="28.5703125" style="123" customWidth="1"/>
    <col min="1795" max="1795" width="16.7109375" style="123" customWidth="1"/>
    <col min="1796" max="1796" width="16.5703125" style="123" customWidth="1"/>
    <col min="1797" max="1797" width="17.5703125" style="123" customWidth="1"/>
    <col min="1798" max="1798" width="14.85546875" style="123" customWidth="1"/>
    <col min="1799" max="1799" width="13" style="123" customWidth="1"/>
    <col min="1800" max="1800" width="16.28515625" style="123" customWidth="1"/>
    <col min="1801" max="1801" width="13" style="123" customWidth="1"/>
    <col min="1802" max="1802" width="23.42578125" style="123" customWidth="1"/>
    <col min="1803" max="1833" width="0.85546875" style="123"/>
    <col min="1834" max="1834" width="6" style="123" bestFit="1" customWidth="1"/>
    <col min="1835" max="2048" width="0.85546875" style="123"/>
    <col min="2049" max="2049" width="8" style="123" customWidth="1"/>
    <col min="2050" max="2050" width="28.5703125" style="123" customWidth="1"/>
    <col min="2051" max="2051" width="16.7109375" style="123" customWidth="1"/>
    <col min="2052" max="2052" width="16.5703125" style="123" customWidth="1"/>
    <col min="2053" max="2053" width="17.5703125" style="123" customWidth="1"/>
    <col min="2054" max="2054" width="14.85546875" style="123" customWidth="1"/>
    <col min="2055" max="2055" width="13" style="123" customWidth="1"/>
    <col min="2056" max="2056" width="16.28515625" style="123" customWidth="1"/>
    <col min="2057" max="2057" width="13" style="123" customWidth="1"/>
    <col min="2058" max="2058" width="23.42578125" style="123" customWidth="1"/>
    <col min="2059" max="2089" width="0.85546875" style="123"/>
    <col min="2090" max="2090" width="6" style="123" bestFit="1" customWidth="1"/>
    <col min="2091" max="2304" width="0.85546875" style="123"/>
    <col min="2305" max="2305" width="8" style="123" customWidth="1"/>
    <col min="2306" max="2306" width="28.5703125" style="123" customWidth="1"/>
    <col min="2307" max="2307" width="16.7109375" style="123" customWidth="1"/>
    <col min="2308" max="2308" width="16.5703125" style="123" customWidth="1"/>
    <col min="2309" max="2309" width="17.5703125" style="123" customWidth="1"/>
    <col min="2310" max="2310" width="14.85546875" style="123" customWidth="1"/>
    <col min="2311" max="2311" width="13" style="123" customWidth="1"/>
    <col min="2312" max="2312" width="16.28515625" style="123" customWidth="1"/>
    <col min="2313" max="2313" width="13" style="123" customWidth="1"/>
    <col min="2314" max="2314" width="23.42578125" style="123" customWidth="1"/>
    <col min="2315" max="2345" width="0.85546875" style="123"/>
    <col min="2346" max="2346" width="6" style="123" bestFit="1" customWidth="1"/>
    <col min="2347" max="2560" width="0.85546875" style="123"/>
    <col min="2561" max="2561" width="8" style="123" customWidth="1"/>
    <col min="2562" max="2562" width="28.5703125" style="123" customWidth="1"/>
    <col min="2563" max="2563" width="16.7109375" style="123" customWidth="1"/>
    <col min="2564" max="2564" width="16.5703125" style="123" customWidth="1"/>
    <col min="2565" max="2565" width="17.5703125" style="123" customWidth="1"/>
    <col min="2566" max="2566" width="14.85546875" style="123" customWidth="1"/>
    <col min="2567" max="2567" width="13" style="123" customWidth="1"/>
    <col min="2568" max="2568" width="16.28515625" style="123" customWidth="1"/>
    <col min="2569" max="2569" width="13" style="123" customWidth="1"/>
    <col min="2570" max="2570" width="23.42578125" style="123" customWidth="1"/>
    <col min="2571" max="2601" width="0.85546875" style="123"/>
    <col min="2602" max="2602" width="6" style="123" bestFit="1" customWidth="1"/>
    <col min="2603" max="2816" width="0.85546875" style="123"/>
    <col min="2817" max="2817" width="8" style="123" customWidth="1"/>
    <col min="2818" max="2818" width="28.5703125" style="123" customWidth="1"/>
    <col min="2819" max="2819" width="16.7109375" style="123" customWidth="1"/>
    <col min="2820" max="2820" width="16.5703125" style="123" customWidth="1"/>
    <col min="2821" max="2821" width="17.5703125" style="123" customWidth="1"/>
    <col min="2822" max="2822" width="14.85546875" style="123" customWidth="1"/>
    <col min="2823" max="2823" width="13" style="123" customWidth="1"/>
    <col min="2824" max="2824" width="16.28515625" style="123" customWidth="1"/>
    <col min="2825" max="2825" width="13" style="123" customWidth="1"/>
    <col min="2826" max="2826" width="23.42578125" style="123" customWidth="1"/>
    <col min="2827" max="2857" width="0.85546875" style="123"/>
    <col min="2858" max="2858" width="6" style="123" bestFit="1" customWidth="1"/>
    <col min="2859" max="3072" width="0.85546875" style="123"/>
    <col min="3073" max="3073" width="8" style="123" customWidth="1"/>
    <col min="3074" max="3074" width="28.5703125" style="123" customWidth="1"/>
    <col min="3075" max="3075" width="16.7109375" style="123" customWidth="1"/>
    <col min="3076" max="3076" width="16.5703125" style="123" customWidth="1"/>
    <col min="3077" max="3077" width="17.5703125" style="123" customWidth="1"/>
    <col min="3078" max="3078" width="14.85546875" style="123" customWidth="1"/>
    <col min="3079" max="3079" width="13" style="123" customWidth="1"/>
    <col min="3080" max="3080" width="16.28515625" style="123" customWidth="1"/>
    <col min="3081" max="3081" width="13" style="123" customWidth="1"/>
    <col min="3082" max="3082" width="23.42578125" style="123" customWidth="1"/>
    <col min="3083" max="3113" width="0.85546875" style="123"/>
    <col min="3114" max="3114" width="6" style="123" bestFit="1" customWidth="1"/>
    <col min="3115" max="3328" width="0.85546875" style="123"/>
    <col min="3329" max="3329" width="8" style="123" customWidth="1"/>
    <col min="3330" max="3330" width="28.5703125" style="123" customWidth="1"/>
    <col min="3331" max="3331" width="16.7109375" style="123" customWidth="1"/>
    <col min="3332" max="3332" width="16.5703125" style="123" customWidth="1"/>
    <col min="3333" max="3333" width="17.5703125" style="123" customWidth="1"/>
    <col min="3334" max="3334" width="14.85546875" style="123" customWidth="1"/>
    <col min="3335" max="3335" width="13" style="123" customWidth="1"/>
    <col min="3336" max="3336" width="16.28515625" style="123" customWidth="1"/>
    <col min="3337" max="3337" width="13" style="123" customWidth="1"/>
    <col min="3338" max="3338" width="23.42578125" style="123" customWidth="1"/>
    <col min="3339" max="3369" width="0.85546875" style="123"/>
    <col min="3370" max="3370" width="6" style="123" bestFit="1" customWidth="1"/>
    <col min="3371" max="3584" width="0.85546875" style="123"/>
    <col min="3585" max="3585" width="8" style="123" customWidth="1"/>
    <col min="3586" max="3586" width="28.5703125" style="123" customWidth="1"/>
    <col min="3587" max="3587" width="16.7109375" style="123" customWidth="1"/>
    <col min="3588" max="3588" width="16.5703125" style="123" customWidth="1"/>
    <col min="3589" max="3589" width="17.5703125" style="123" customWidth="1"/>
    <col min="3590" max="3590" width="14.85546875" style="123" customWidth="1"/>
    <col min="3591" max="3591" width="13" style="123" customWidth="1"/>
    <col min="3592" max="3592" width="16.28515625" style="123" customWidth="1"/>
    <col min="3593" max="3593" width="13" style="123" customWidth="1"/>
    <col min="3594" max="3594" width="23.42578125" style="123" customWidth="1"/>
    <col min="3595" max="3625" width="0.85546875" style="123"/>
    <col min="3626" max="3626" width="6" style="123" bestFit="1" customWidth="1"/>
    <col min="3627" max="3840" width="0.85546875" style="123"/>
    <col min="3841" max="3841" width="8" style="123" customWidth="1"/>
    <col min="3842" max="3842" width="28.5703125" style="123" customWidth="1"/>
    <col min="3843" max="3843" width="16.7109375" style="123" customWidth="1"/>
    <col min="3844" max="3844" width="16.5703125" style="123" customWidth="1"/>
    <col min="3845" max="3845" width="17.5703125" style="123" customWidth="1"/>
    <col min="3846" max="3846" width="14.85546875" style="123" customWidth="1"/>
    <col min="3847" max="3847" width="13" style="123" customWidth="1"/>
    <col min="3848" max="3848" width="16.28515625" style="123" customWidth="1"/>
    <col min="3849" max="3849" width="13" style="123" customWidth="1"/>
    <col min="3850" max="3850" width="23.42578125" style="123" customWidth="1"/>
    <col min="3851" max="3881" width="0.85546875" style="123"/>
    <col min="3882" max="3882" width="6" style="123" bestFit="1" customWidth="1"/>
    <col min="3883" max="4096" width="0.85546875" style="123"/>
    <col min="4097" max="4097" width="8" style="123" customWidth="1"/>
    <col min="4098" max="4098" width="28.5703125" style="123" customWidth="1"/>
    <col min="4099" max="4099" width="16.7109375" style="123" customWidth="1"/>
    <col min="4100" max="4100" width="16.5703125" style="123" customWidth="1"/>
    <col min="4101" max="4101" width="17.5703125" style="123" customWidth="1"/>
    <col min="4102" max="4102" width="14.85546875" style="123" customWidth="1"/>
    <col min="4103" max="4103" width="13" style="123" customWidth="1"/>
    <col min="4104" max="4104" width="16.28515625" style="123" customWidth="1"/>
    <col min="4105" max="4105" width="13" style="123" customWidth="1"/>
    <col min="4106" max="4106" width="23.42578125" style="123" customWidth="1"/>
    <col min="4107" max="4137" width="0.85546875" style="123"/>
    <col min="4138" max="4138" width="6" style="123" bestFit="1" customWidth="1"/>
    <col min="4139" max="4352" width="0.85546875" style="123"/>
    <col min="4353" max="4353" width="8" style="123" customWidth="1"/>
    <col min="4354" max="4354" width="28.5703125" style="123" customWidth="1"/>
    <col min="4355" max="4355" width="16.7109375" style="123" customWidth="1"/>
    <col min="4356" max="4356" width="16.5703125" style="123" customWidth="1"/>
    <col min="4357" max="4357" width="17.5703125" style="123" customWidth="1"/>
    <col min="4358" max="4358" width="14.85546875" style="123" customWidth="1"/>
    <col min="4359" max="4359" width="13" style="123" customWidth="1"/>
    <col min="4360" max="4360" width="16.28515625" style="123" customWidth="1"/>
    <col min="4361" max="4361" width="13" style="123" customWidth="1"/>
    <col min="4362" max="4362" width="23.42578125" style="123" customWidth="1"/>
    <col min="4363" max="4393" width="0.85546875" style="123"/>
    <col min="4394" max="4394" width="6" style="123" bestFit="1" customWidth="1"/>
    <col min="4395" max="4608" width="0.85546875" style="123"/>
    <col min="4609" max="4609" width="8" style="123" customWidth="1"/>
    <col min="4610" max="4610" width="28.5703125" style="123" customWidth="1"/>
    <col min="4611" max="4611" width="16.7109375" style="123" customWidth="1"/>
    <col min="4612" max="4612" width="16.5703125" style="123" customWidth="1"/>
    <col min="4613" max="4613" width="17.5703125" style="123" customWidth="1"/>
    <col min="4614" max="4614" width="14.85546875" style="123" customWidth="1"/>
    <col min="4615" max="4615" width="13" style="123" customWidth="1"/>
    <col min="4616" max="4616" width="16.28515625" style="123" customWidth="1"/>
    <col min="4617" max="4617" width="13" style="123" customWidth="1"/>
    <col min="4618" max="4618" width="23.42578125" style="123" customWidth="1"/>
    <col min="4619" max="4649" width="0.85546875" style="123"/>
    <col min="4650" max="4650" width="6" style="123" bestFit="1" customWidth="1"/>
    <col min="4651" max="4864" width="0.85546875" style="123"/>
    <col min="4865" max="4865" width="8" style="123" customWidth="1"/>
    <col min="4866" max="4866" width="28.5703125" style="123" customWidth="1"/>
    <col min="4867" max="4867" width="16.7109375" style="123" customWidth="1"/>
    <col min="4868" max="4868" width="16.5703125" style="123" customWidth="1"/>
    <col min="4869" max="4869" width="17.5703125" style="123" customWidth="1"/>
    <col min="4870" max="4870" width="14.85546875" style="123" customWidth="1"/>
    <col min="4871" max="4871" width="13" style="123" customWidth="1"/>
    <col min="4872" max="4872" width="16.28515625" style="123" customWidth="1"/>
    <col min="4873" max="4873" width="13" style="123" customWidth="1"/>
    <col min="4874" max="4874" width="23.42578125" style="123" customWidth="1"/>
    <col min="4875" max="4905" width="0.85546875" style="123"/>
    <col min="4906" max="4906" width="6" style="123" bestFit="1" customWidth="1"/>
    <col min="4907" max="5120" width="0.85546875" style="123"/>
    <col min="5121" max="5121" width="8" style="123" customWidth="1"/>
    <col min="5122" max="5122" width="28.5703125" style="123" customWidth="1"/>
    <col min="5123" max="5123" width="16.7109375" style="123" customWidth="1"/>
    <col min="5124" max="5124" width="16.5703125" style="123" customWidth="1"/>
    <col min="5125" max="5125" width="17.5703125" style="123" customWidth="1"/>
    <col min="5126" max="5126" width="14.85546875" style="123" customWidth="1"/>
    <col min="5127" max="5127" width="13" style="123" customWidth="1"/>
    <col min="5128" max="5128" width="16.28515625" style="123" customWidth="1"/>
    <col min="5129" max="5129" width="13" style="123" customWidth="1"/>
    <col min="5130" max="5130" width="23.42578125" style="123" customWidth="1"/>
    <col min="5131" max="5161" width="0.85546875" style="123"/>
    <col min="5162" max="5162" width="6" style="123" bestFit="1" customWidth="1"/>
    <col min="5163" max="5376" width="0.85546875" style="123"/>
    <col min="5377" max="5377" width="8" style="123" customWidth="1"/>
    <col min="5378" max="5378" width="28.5703125" style="123" customWidth="1"/>
    <col min="5379" max="5379" width="16.7109375" style="123" customWidth="1"/>
    <col min="5380" max="5380" width="16.5703125" style="123" customWidth="1"/>
    <col min="5381" max="5381" width="17.5703125" style="123" customWidth="1"/>
    <col min="5382" max="5382" width="14.85546875" style="123" customWidth="1"/>
    <col min="5383" max="5383" width="13" style="123" customWidth="1"/>
    <col min="5384" max="5384" width="16.28515625" style="123" customWidth="1"/>
    <col min="5385" max="5385" width="13" style="123" customWidth="1"/>
    <col min="5386" max="5386" width="23.42578125" style="123" customWidth="1"/>
    <col min="5387" max="5417" width="0.85546875" style="123"/>
    <col min="5418" max="5418" width="6" style="123" bestFit="1" customWidth="1"/>
    <col min="5419" max="5632" width="0.85546875" style="123"/>
    <col min="5633" max="5633" width="8" style="123" customWidth="1"/>
    <col min="5634" max="5634" width="28.5703125" style="123" customWidth="1"/>
    <col min="5635" max="5635" width="16.7109375" style="123" customWidth="1"/>
    <col min="5636" max="5636" width="16.5703125" style="123" customWidth="1"/>
    <col min="5637" max="5637" width="17.5703125" style="123" customWidth="1"/>
    <col min="5638" max="5638" width="14.85546875" style="123" customWidth="1"/>
    <col min="5639" max="5639" width="13" style="123" customWidth="1"/>
    <col min="5640" max="5640" width="16.28515625" style="123" customWidth="1"/>
    <col min="5641" max="5641" width="13" style="123" customWidth="1"/>
    <col min="5642" max="5642" width="23.42578125" style="123" customWidth="1"/>
    <col min="5643" max="5673" width="0.85546875" style="123"/>
    <col min="5674" max="5674" width="6" style="123" bestFit="1" customWidth="1"/>
    <col min="5675" max="5888" width="0.85546875" style="123"/>
    <col min="5889" max="5889" width="8" style="123" customWidth="1"/>
    <col min="5890" max="5890" width="28.5703125" style="123" customWidth="1"/>
    <col min="5891" max="5891" width="16.7109375" style="123" customWidth="1"/>
    <col min="5892" max="5892" width="16.5703125" style="123" customWidth="1"/>
    <col min="5893" max="5893" width="17.5703125" style="123" customWidth="1"/>
    <col min="5894" max="5894" width="14.85546875" style="123" customWidth="1"/>
    <col min="5895" max="5895" width="13" style="123" customWidth="1"/>
    <col min="5896" max="5896" width="16.28515625" style="123" customWidth="1"/>
    <col min="5897" max="5897" width="13" style="123" customWidth="1"/>
    <col min="5898" max="5898" width="23.42578125" style="123" customWidth="1"/>
    <col min="5899" max="5929" width="0.85546875" style="123"/>
    <col min="5930" max="5930" width="6" style="123" bestFit="1" customWidth="1"/>
    <col min="5931" max="6144" width="0.85546875" style="123"/>
    <col min="6145" max="6145" width="8" style="123" customWidth="1"/>
    <col min="6146" max="6146" width="28.5703125" style="123" customWidth="1"/>
    <col min="6147" max="6147" width="16.7109375" style="123" customWidth="1"/>
    <col min="6148" max="6148" width="16.5703125" style="123" customWidth="1"/>
    <col min="6149" max="6149" width="17.5703125" style="123" customWidth="1"/>
    <col min="6150" max="6150" width="14.85546875" style="123" customWidth="1"/>
    <col min="6151" max="6151" width="13" style="123" customWidth="1"/>
    <col min="6152" max="6152" width="16.28515625" style="123" customWidth="1"/>
    <col min="6153" max="6153" width="13" style="123" customWidth="1"/>
    <col min="6154" max="6154" width="23.42578125" style="123" customWidth="1"/>
    <col min="6155" max="6185" width="0.85546875" style="123"/>
    <col min="6186" max="6186" width="6" style="123" bestFit="1" customWidth="1"/>
    <col min="6187" max="6400" width="0.85546875" style="123"/>
    <col min="6401" max="6401" width="8" style="123" customWidth="1"/>
    <col min="6402" max="6402" width="28.5703125" style="123" customWidth="1"/>
    <col min="6403" max="6403" width="16.7109375" style="123" customWidth="1"/>
    <col min="6404" max="6404" width="16.5703125" style="123" customWidth="1"/>
    <col min="6405" max="6405" width="17.5703125" style="123" customWidth="1"/>
    <col min="6406" max="6406" width="14.85546875" style="123" customWidth="1"/>
    <col min="6407" max="6407" width="13" style="123" customWidth="1"/>
    <col min="6408" max="6408" width="16.28515625" style="123" customWidth="1"/>
    <col min="6409" max="6409" width="13" style="123" customWidth="1"/>
    <col min="6410" max="6410" width="23.42578125" style="123" customWidth="1"/>
    <col min="6411" max="6441" width="0.85546875" style="123"/>
    <col min="6442" max="6442" width="6" style="123" bestFit="1" customWidth="1"/>
    <col min="6443" max="6656" width="0.85546875" style="123"/>
    <col min="6657" max="6657" width="8" style="123" customWidth="1"/>
    <col min="6658" max="6658" width="28.5703125" style="123" customWidth="1"/>
    <col min="6659" max="6659" width="16.7109375" style="123" customWidth="1"/>
    <col min="6660" max="6660" width="16.5703125" style="123" customWidth="1"/>
    <col min="6661" max="6661" width="17.5703125" style="123" customWidth="1"/>
    <col min="6662" max="6662" width="14.85546875" style="123" customWidth="1"/>
    <col min="6663" max="6663" width="13" style="123" customWidth="1"/>
    <col min="6664" max="6664" width="16.28515625" style="123" customWidth="1"/>
    <col min="6665" max="6665" width="13" style="123" customWidth="1"/>
    <col min="6666" max="6666" width="23.42578125" style="123" customWidth="1"/>
    <col min="6667" max="6697" width="0.85546875" style="123"/>
    <col min="6698" max="6698" width="6" style="123" bestFit="1" customWidth="1"/>
    <col min="6699" max="6912" width="0.85546875" style="123"/>
    <col min="6913" max="6913" width="8" style="123" customWidth="1"/>
    <col min="6914" max="6914" width="28.5703125" style="123" customWidth="1"/>
    <col min="6915" max="6915" width="16.7109375" style="123" customWidth="1"/>
    <col min="6916" max="6916" width="16.5703125" style="123" customWidth="1"/>
    <col min="6917" max="6917" width="17.5703125" style="123" customWidth="1"/>
    <col min="6918" max="6918" width="14.85546875" style="123" customWidth="1"/>
    <col min="6919" max="6919" width="13" style="123" customWidth="1"/>
    <col min="6920" max="6920" width="16.28515625" style="123" customWidth="1"/>
    <col min="6921" max="6921" width="13" style="123" customWidth="1"/>
    <col min="6922" max="6922" width="23.42578125" style="123" customWidth="1"/>
    <col min="6923" max="6953" width="0.85546875" style="123"/>
    <col min="6954" max="6954" width="6" style="123" bestFit="1" customWidth="1"/>
    <col min="6955" max="7168" width="0.85546875" style="123"/>
    <col min="7169" max="7169" width="8" style="123" customWidth="1"/>
    <col min="7170" max="7170" width="28.5703125" style="123" customWidth="1"/>
    <col min="7171" max="7171" width="16.7109375" style="123" customWidth="1"/>
    <col min="7172" max="7172" width="16.5703125" style="123" customWidth="1"/>
    <col min="7173" max="7173" width="17.5703125" style="123" customWidth="1"/>
    <col min="7174" max="7174" width="14.85546875" style="123" customWidth="1"/>
    <col min="7175" max="7175" width="13" style="123" customWidth="1"/>
    <col min="7176" max="7176" width="16.28515625" style="123" customWidth="1"/>
    <col min="7177" max="7177" width="13" style="123" customWidth="1"/>
    <col min="7178" max="7178" width="23.42578125" style="123" customWidth="1"/>
    <col min="7179" max="7209" width="0.85546875" style="123"/>
    <col min="7210" max="7210" width="6" style="123" bestFit="1" customWidth="1"/>
    <col min="7211" max="7424" width="0.85546875" style="123"/>
    <col min="7425" max="7425" width="8" style="123" customWidth="1"/>
    <col min="7426" max="7426" width="28.5703125" style="123" customWidth="1"/>
    <col min="7427" max="7427" width="16.7109375" style="123" customWidth="1"/>
    <col min="7428" max="7428" width="16.5703125" style="123" customWidth="1"/>
    <col min="7429" max="7429" width="17.5703125" style="123" customWidth="1"/>
    <col min="7430" max="7430" width="14.85546875" style="123" customWidth="1"/>
    <col min="7431" max="7431" width="13" style="123" customWidth="1"/>
    <col min="7432" max="7432" width="16.28515625" style="123" customWidth="1"/>
    <col min="7433" max="7433" width="13" style="123" customWidth="1"/>
    <col min="7434" max="7434" width="23.42578125" style="123" customWidth="1"/>
    <col min="7435" max="7465" width="0.85546875" style="123"/>
    <col min="7466" max="7466" width="6" style="123" bestFit="1" customWidth="1"/>
    <col min="7467" max="7680" width="0.85546875" style="123"/>
    <col min="7681" max="7681" width="8" style="123" customWidth="1"/>
    <col min="7682" max="7682" width="28.5703125" style="123" customWidth="1"/>
    <col min="7683" max="7683" width="16.7109375" style="123" customWidth="1"/>
    <col min="7684" max="7684" width="16.5703125" style="123" customWidth="1"/>
    <col min="7685" max="7685" width="17.5703125" style="123" customWidth="1"/>
    <col min="7686" max="7686" width="14.85546875" style="123" customWidth="1"/>
    <col min="7687" max="7687" width="13" style="123" customWidth="1"/>
    <col min="7688" max="7688" width="16.28515625" style="123" customWidth="1"/>
    <col min="7689" max="7689" width="13" style="123" customWidth="1"/>
    <col min="7690" max="7690" width="23.42578125" style="123" customWidth="1"/>
    <col min="7691" max="7721" width="0.85546875" style="123"/>
    <col min="7722" max="7722" width="6" style="123" bestFit="1" customWidth="1"/>
    <col min="7723" max="7936" width="0.85546875" style="123"/>
    <col min="7937" max="7937" width="8" style="123" customWidth="1"/>
    <col min="7938" max="7938" width="28.5703125" style="123" customWidth="1"/>
    <col min="7939" max="7939" width="16.7109375" style="123" customWidth="1"/>
    <col min="7940" max="7940" width="16.5703125" style="123" customWidth="1"/>
    <col min="7941" max="7941" width="17.5703125" style="123" customWidth="1"/>
    <col min="7942" max="7942" width="14.85546875" style="123" customWidth="1"/>
    <col min="7943" max="7943" width="13" style="123" customWidth="1"/>
    <col min="7944" max="7944" width="16.28515625" style="123" customWidth="1"/>
    <col min="7945" max="7945" width="13" style="123" customWidth="1"/>
    <col min="7946" max="7946" width="23.42578125" style="123" customWidth="1"/>
    <col min="7947" max="7977" width="0.85546875" style="123"/>
    <col min="7978" max="7978" width="6" style="123" bestFit="1" customWidth="1"/>
    <col min="7979" max="8192" width="0.85546875" style="123"/>
    <col min="8193" max="8193" width="8" style="123" customWidth="1"/>
    <col min="8194" max="8194" width="28.5703125" style="123" customWidth="1"/>
    <col min="8195" max="8195" width="16.7109375" style="123" customWidth="1"/>
    <col min="8196" max="8196" width="16.5703125" style="123" customWidth="1"/>
    <col min="8197" max="8197" width="17.5703125" style="123" customWidth="1"/>
    <col min="8198" max="8198" width="14.85546875" style="123" customWidth="1"/>
    <col min="8199" max="8199" width="13" style="123" customWidth="1"/>
    <col min="8200" max="8200" width="16.28515625" style="123" customWidth="1"/>
    <col min="8201" max="8201" width="13" style="123" customWidth="1"/>
    <col min="8202" max="8202" width="23.42578125" style="123" customWidth="1"/>
    <col min="8203" max="8233" width="0.85546875" style="123"/>
    <col min="8234" max="8234" width="6" style="123" bestFit="1" customWidth="1"/>
    <col min="8235" max="8448" width="0.85546875" style="123"/>
    <col min="8449" max="8449" width="8" style="123" customWidth="1"/>
    <col min="8450" max="8450" width="28.5703125" style="123" customWidth="1"/>
    <col min="8451" max="8451" width="16.7109375" style="123" customWidth="1"/>
    <col min="8452" max="8452" width="16.5703125" style="123" customWidth="1"/>
    <col min="8453" max="8453" width="17.5703125" style="123" customWidth="1"/>
    <col min="8454" max="8454" width="14.85546875" style="123" customWidth="1"/>
    <col min="8455" max="8455" width="13" style="123" customWidth="1"/>
    <col min="8456" max="8456" width="16.28515625" style="123" customWidth="1"/>
    <col min="8457" max="8457" width="13" style="123" customWidth="1"/>
    <col min="8458" max="8458" width="23.42578125" style="123" customWidth="1"/>
    <col min="8459" max="8489" width="0.85546875" style="123"/>
    <col min="8490" max="8490" width="6" style="123" bestFit="1" customWidth="1"/>
    <col min="8491" max="8704" width="0.85546875" style="123"/>
    <col min="8705" max="8705" width="8" style="123" customWidth="1"/>
    <col min="8706" max="8706" width="28.5703125" style="123" customWidth="1"/>
    <col min="8707" max="8707" width="16.7109375" style="123" customWidth="1"/>
    <col min="8708" max="8708" width="16.5703125" style="123" customWidth="1"/>
    <col min="8709" max="8709" width="17.5703125" style="123" customWidth="1"/>
    <col min="8710" max="8710" width="14.85546875" style="123" customWidth="1"/>
    <col min="8711" max="8711" width="13" style="123" customWidth="1"/>
    <col min="8712" max="8712" width="16.28515625" style="123" customWidth="1"/>
    <col min="8713" max="8713" width="13" style="123" customWidth="1"/>
    <col min="8714" max="8714" width="23.42578125" style="123" customWidth="1"/>
    <col min="8715" max="8745" width="0.85546875" style="123"/>
    <col min="8746" max="8746" width="6" style="123" bestFit="1" customWidth="1"/>
    <col min="8747" max="8960" width="0.85546875" style="123"/>
    <col min="8961" max="8961" width="8" style="123" customWidth="1"/>
    <col min="8962" max="8962" width="28.5703125" style="123" customWidth="1"/>
    <col min="8963" max="8963" width="16.7109375" style="123" customWidth="1"/>
    <col min="8964" max="8964" width="16.5703125" style="123" customWidth="1"/>
    <col min="8965" max="8965" width="17.5703125" style="123" customWidth="1"/>
    <col min="8966" max="8966" width="14.85546875" style="123" customWidth="1"/>
    <col min="8967" max="8967" width="13" style="123" customWidth="1"/>
    <col min="8968" max="8968" width="16.28515625" style="123" customWidth="1"/>
    <col min="8969" max="8969" width="13" style="123" customWidth="1"/>
    <col min="8970" max="8970" width="23.42578125" style="123" customWidth="1"/>
    <col min="8971" max="9001" width="0.85546875" style="123"/>
    <col min="9002" max="9002" width="6" style="123" bestFit="1" customWidth="1"/>
    <col min="9003" max="9216" width="0.85546875" style="123"/>
    <col min="9217" max="9217" width="8" style="123" customWidth="1"/>
    <col min="9218" max="9218" width="28.5703125" style="123" customWidth="1"/>
    <col min="9219" max="9219" width="16.7109375" style="123" customWidth="1"/>
    <col min="9220" max="9220" width="16.5703125" style="123" customWidth="1"/>
    <col min="9221" max="9221" width="17.5703125" style="123" customWidth="1"/>
    <col min="9222" max="9222" width="14.85546875" style="123" customWidth="1"/>
    <col min="9223" max="9223" width="13" style="123" customWidth="1"/>
    <col min="9224" max="9224" width="16.28515625" style="123" customWidth="1"/>
    <col min="9225" max="9225" width="13" style="123" customWidth="1"/>
    <col min="9226" max="9226" width="23.42578125" style="123" customWidth="1"/>
    <col min="9227" max="9257" width="0.85546875" style="123"/>
    <col min="9258" max="9258" width="6" style="123" bestFit="1" customWidth="1"/>
    <col min="9259" max="9472" width="0.85546875" style="123"/>
    <col min="9473" max="9473" width="8" style="123" customWidth="1"/>
    <col min="9474" max="9474" width="28.5703125" style="123" customWidth="1"/>
    <col min="9475" max="9475" width="16.7109375" style="123" customWidth="1"/>
    <col min="9476" max="9476" width="16.5703125" style="123" customWidth="1"/>
    <col min="9477" max="9477" width="17.5703125" style="123" customWidth="1"/>
    <col min="9478" max="9478" width="14.85546875" style="123" customWidth="1"/>
    <col min="9479" max="9479" width="13" style="123" customWidth="1"/>
    <col min="9480" max="9480" width="16.28515625" style="123" customWidth="1"/>
    <col min="9481" max="9481" width="13" style="123" customWidth="1"/>
    <col min="9482" max="9482" width="23.42578125" style="123" customWidth="1"/>
    <col min="9483" max="9513" width="0.85546875" style="123"/>
    <col min="9514" max="9514" width="6" style="123" bestFit="1" customWidth="1"/>
    <col min="9515" max="9728" width="0.85546875" style="123"/>
    <col min="9729" max="9729" width="8" style="123" customWidth="1"/>
    <col min="9730" max="9730" width="28.5703125" style="123" customWidth="1"/>
    <col min="9731" max="9731" width="16.7109375" style="123" customWidth="1"/>
    <col min="9732" max="9732" width="16.5703125" style="123" customWidth="1"/>
    <col min="9733" max="9733" width="17.5703125" style="123" customWidth="1"/>
    <col min="9734" max="9734" width="14.85546875" style="123" customWidth="1"/>
    <col min="9735" max="9735" width="13" style="123" customWidth="1"/>
    <col min="9736" max="9736" width="16.28515625" style="123" customWidth="1"/>
    <col min="9737" max="9737" width="13" style="123" customWidth="1"/>
    <col min="9738" max="9738" width="23.42578125" style="123" customWidth="1"/>
    <col min="9739" max="9769" width="0.85546875" style="123"/>
    <col min="9770" max="9770" width="6" style="123" bestFit="1" customWidth="1"/>
    <col min="9771" max="9984" width="0.85546875" style="123"/>
    <col min="9985" max="9985" width="8" style="123" customWidth="1"/>
    <col min="9986" max="9986" width="28.5703125" style="123" customWidth="1"/>
    <col min="9987" max="9987" width="16.7109375" style="123" customWidth="1"/>
    <col min="9988" max="9988" width="16.5703125" style="123" customWidth="1"/>
    <col min="9989" max="9989" width="17.5703125" style="123" customWidth="1"/>
    <col min="9990" max="9990" width="14.85546875" style="123" customWidth="1"/>
    <col min="9991" max="9991" width="13" style="123" customWidth="1"/>
    <col min="9992" max="9992" width="16.28515625" style="123" customWidth="1"/>
    <col min="9993" max="9993" width="13" style="123" customWidth="1"/>
    <col min="9994" max="9994" width="23.42578125" style="123" customWidth="1"/>
    <col min="9995" max="10025" width="0.85546875" style="123"/>
    <col min="10026" max="10026" width="6" style="123" bestFit="1" customWidth="1"/>
    <col min="10027" max="10240" width="0.85546875" style="123"/>
    <col min="10241" max="10241" width="8" style="123" customWidth="1"/>
    <col min="10242" max="10242" width="28.5703125" style="123" customWidth="1"/>
    <col min="10243" max="10243" width="16.7109375" style="123" customWidth="1"/>
    <col min="10244" max="10244" width="16.5703125" style="123" customWidth="1"/>
    <col min="10245" max="10245" width="17.5703125" style="123" customWidth="1"/>
    <col min="10246" max="10246" width="14.85546875" style="123" customWidth="1"/>
    <col min="10247" max="10247" width="13" style="123" customWidth="1"/>
    <col min="10248" max="10248" width="16.28515625" style="123" customWidth="1"/>
    <col min="10249" max="10249" width="13" style="123" customWidth="1"/>
    <col min="10250" max="10250" width="23.42578125" style="123" customWidth="1"/>
    <col min="10251" max="10281" width="0.85546875" style="123"/>
    <col min="10282" max="10282" width="6" style="123" bestFit="1" customWidth="1"/>
    <col min="10283" max="10496" width="0.85546875" style="123"/>
    <col min="10497" max="10497" width="8" style="123" customWidth="1"/>
    <col min="10498" max="10498" width="28.5703125" style="123" customWidth="1"/>
    <col min="10499" max="10499" width="16.7109375" style="123" customWidth="1"/>
    <col min="10500" max="10500" width="16.5703125" style="123" customWidth="1"/>
    <col min="10501" max="10501" width="17.5703125" style="123" customWidth="1"/>
    <col min="10502" max="10502" width="14.85546875" style="123" customWidth="1"/>
    <col min="10503" max="10503" width="13" style="123" customWidth="1"/>
    <col min="10504" max="10504" width="16.28515625" style="123" customWidth="1"/>
    <col min="10505" max="10505" width="13" style="123" customWidth="1"/>
    <col min="10506" max="10506" width="23.42578125" style="123" customWidth="1"/>
    <col min="10507" max="10537" width="0.85546875" style="123"/>
    <col min="10538" max="10538" width="6" style="123" bestFit="1" customWidth="1"/>
    <col min="10539" max="10752" width="0.85546875" style="123"/>
    <col min="10753" max="10753" width="8" style="123" customWidth="1"/>
    <col min="10754" max="10754" width="28.5703125" style="123" customWidth="1"/>
    <col min="10755" max="10755" width="16.7109375" style="123" customWidth="1"/>
    <col min="10756" max="10756" width="16.5703125" style="123" customWidth="1"/>
    <col min="10757" max="10757" width="17.5703125" style="123" customWidth="1"/>
    <col min="10758" max="10758" width="14.85546875" style="123" customWidth="1"/>
    <col min="10759" max="10759" width="13" style="123" customWidth="1"/>
    <col min="10760" max="10760" width="16.28515625" style="123" customWidth="1"/>
    <col min="10761" max="10761" width="13" style="123" customWidth="1"/>
    <col min="10762" max="10762" width="23.42578125" style="123" customWidth="1"/>
    <col min="10763" max="10793" width="0.85546875" style="123"/>
    <col min="10794" max="10794" width="6" style="123" bestFit="1" customWidth="1"/>
    <col min="10795" max="11008" width="0.85546875" style="123"/>
    <col min="11009" max="11009" width="8" style="123" customWidth="1"/>
    <col min="11010" max="11010" width="28.5703125" style="123" customWidth="1"/>
    <col min="11011" max="11011" width="16.7109375" style="123" customWidth="1"/>
    <col min="11012" max="11012" width="16.5703125" style="123" customWidth="1"/>
    <col min="11013" max="11013" width="17.5703125" style="123" customWidth="1"/>
    <col min="11014" max="11014" width="14.85546875" style="123" customWidth="1"/>
    <col min="11015" max="11015" width="13" style="123" customWidth="1"/>
    <col min="11016" max="11016" width="16.28515625" style="123" customWidth="1"/>
    <col min="11017" max="11017" width="13" style="123" customWidth="1"/>
    <col min="11018" max="11018" width="23.42578125" style="123" customWidth="1"/>
    <col min="11019" max="11049" width="0.85546875" style="123"/>
    <col min="11050" max="11050" width="6" style="123" bestFit="1" customWidth="1"/>
    <col min="11051" max="11264" width="0.85546875" style="123"/>
    <col min="11265" max="11265" width="8" style="123" customWidth="1"/>
    <col min="11266" max="11266" width="28.5703125" style="123" customWidth="1"/>
    <col min="11267" max="11267" width="16.7109375" style="123" customWidth="1"/>
    <col min="11268" max="11268" width="16.5703125" style="123" customWidth="1"/>
    <col min="11269" max="11269" width="17.5703125" style="123" customWidth="1"/>
    <col min="11270" max="11270" width="14.85546875" style="123" customWidth="1"/>
    <col min="11271" max="11271" width="13" style="123" customWidth="1"/>
    <col min="11272" max="11272" width="16.28515625" style="123" customWidth="1"/>
    <col min="11273" max="11273" width="13" style="123" customWidth="1"/>
    <col min="11274" max="11274" width="23.42578125" style="123" customWidth="1"/>
    <col min="11275" max="11305" width="0.85546875" style="123"/>
    <col min="11306" max="11306" width="6" style="123" bestFit="1" customWidth="1"/>
    <col min="11307" max="11520" width="0.85546875" style="123"/>
    <col min="11521" max="11521" width="8" style="123" customWidth="1"/>
    <col min="11522" max="11522" width="28.5703125" style="123" customWidth="1"/>
    <col min="11523" max="11523" width="16.7109375" style="123" customWidth="1"/>
    <col min="11524" max="11524" width="16.5703125" style="123" customWidth="1"/>
    <col min="11525" max="11525" width="17.5703125" style="123" customWidth="1"/>
    <col min="11526" max="11526" width="14.85546875" style="123" customWidth="1"/>
    <col min="11527" max="11527" width="13" style="123" customWidth="1"/>
    <col min="11528" max="11528" width="16.28515625" style="123" customWidth="1"/>
    <col min="11529" max="11529" width="13" style="123" customWidth="1"/>
    <col min="11530" max="11530" width="23.42578125" style="123" customWidth="1"/>
    <col min="11531" max="11561" width="0.85546875" style="123"/>
    <col min="11562" max="11562" width="6" style="123" bestFit="1" customWidth="1"/>
    <col min="11563" max="11776" width="0.85546875" style="123"/>
    <col min="11777" max="11777" width="8" style="123" customWidth="1"/>
    <col min="11778" max="11778" width="28.5703125" style="123" customWidth="1"/>
    <col min="11779" max="11779" width="16.7109375" style="123" customWidth="1"/>
    <col min="11780" max="11780" width="16.5703125" style="123" customWidth="1"/>
    <col min="11781" max="11781" width="17.5703125" style="123" customWidth="1"/>
    <col min="11782" max="11782" width="14.85546875" style="123" customWidth="1"/>
    <col min="11783" max="11783" width="13" style="123" customWidth="1"/>
    <col min="11784" max="11784" width="16.28515625" style="123" customWidth="1"/>
    <col min="11785" max="11785" width="13" style="123" customWidth="1"/>
    <col min="11786" max="11786" width="23.42578125" style="123" customWidth="1"/>
    <col min="11787" max="11817" width="0.85546875" style="123"/>
    <col min="11818" max="11818" width="6" style="123" bestFit="1" customWidth="1"/>
    <col min="11819" max="12032" width="0.85546875" style="123"/>
    <col min="12033" max="12033" width="8" style="123" customWidth="1"/>
    <col min="12034" max="12034" width="28.5703125" style="123" customWidth="1"/>
    <col min="12035" max="12035" width="16.7109375" style="123" customWidth="1"/>
    <col min="12036" max="12036" width="16.5703125" style="123" customWidth="1"/>
    <col min="12037" max="12037" width="17.5703125" style="123" customWidth="1"/>
    <col min="12038" max="12038" width="14.85546875" style="123" customWidth="1"/>
    <col min="12039" max="12039" width="13" style="123" customWidth="1"/>
    <col min="12040" max="12040" width="16.28515625" style="123" customWidth="1"/>
    <col min="12041" max="12041" width="13" style="123" customWidth="1"/>
    <col min="12042" max="12042" width="23.42578125" style="123" customWidth="1"/>
    <col min="12043" max="12073" width="0.85546875" style="123"/>
    <col min="12074" max="12074" width="6" style="123" bestFit="1" customWidth="1"/>
    <col min="12075" max="12288" width="0.85546875" style="123"/>
    <col min="12289" max="12289" width="8" style="123" customWidth="1"/>
    <col min="12290" max="12290" width="28.5703125" style="123" customWidth="1"/>
    <col min="12291" max="12291" width="16.7109375" style="123" customWidth="1"/>
    <col min="12292" max="12292" width="16.5703125" style="123" customWidth="1"/>
    <col min="12293" max="12293" width="17.5703125" style="123" customWidth="1"/>
    <col min="12294" max="12294" width="14.85546875" style="123" customWidth="1"/>
    <col min="12295" max="12295" width="13" style="123" customWidth="1"/>
    <col min="12296" max="12296" width="16.28515625" style="123" customWidth="1"/>
    <col min="12297" max="12297" width="13" style="123" customWidth="1"/>
    <col min="12298" max="12298" width="23.42578125" style="123" customWidth="1"/>
    <col min="12299" max="12329" width="0.85546875" style="123"/>
    <col min="12330" max="12330" width="6" style="123" bestFit="1" customWidth="1"/>
    <col min="12331" max="12544" width="0.85546875" style="123"/>
    <col min="12545" max="12545" width="8" style="123" customWidth="1"/>
    <col min="12546" max="12546" width="28.5703125" style="123" customWidth="1"/>
    <col min="12547" max="12547" width="16.7109375" style="123" customWidth="1"/>
    <col min="12548" max="12548" width="16.5703125" style="123" customWidth="1"/>
    <col min="12549" max="12549" width="17.5703125" style="123" customWidth="1"/>
    <col min="12550" max="12550" width="14.85546875" style="123" customWidth="1"/>
    <col min="12551" max="12551" width="13" style="123" customWidth="1"/>
    <col min="12552" max="12552" width="16.28515625" style="123" customWidth="1"/>
    <col min="12553" max="12553" width="13" style="123" customWidth="1"/>
    <col min="12554" max="12554" width="23.42578125" style="123" customWidth="1"/>
    <col min="12555" max="12585" width="0.85546875" style="123"/>
    <col min="12586" max="12586" width="6" style="123" bestFit="1" customWidth="1"/>
    <col min="12587" max="12800" width="0.85546875" style="123"/>
    <col min="12801" max="12801" width="8" style="123" customWidth="1"/>
    <col min="12802" max="12802" width="28.5703125" style="123" customWidth="1"/>
    <col min="12803" max="12803" width="16.7109375" style="123" customWidth="1"/>
    <col min="12804" max="12804" width="16.5703125" style="123" customWidth="1"/>
    <col min="12805" max="12805" width="17.5703125" style="123" customWidth="1"/>
    <col min="12806" max="12806" width="14.85546875" style="123" customWidth="1"/>
    <col min="12807" max="12807" width="13" style="123" customWidth="1"/>
    <col min="12808" max="12808" width="16.28515625" style="123" customWidth="1"/>
    <col min="12809" max="12809" width="13" style="123" customWidth="1"/>
    <col min="12810" max="12810" width="23.42578125" style="123" customWidth="1"/>
    <col min="12811" max="12841" width="0.85546875" style="123"/>
    <col min="12842" max="12842" width="6" style="123" bestFit="1" customWidth="1"/>
    <col min="12843" max="13056" width="0.85546875" style="123"/>
    <col min="13057" max="13057" width="8" style="123" customWidth="1"/>
    <col min="13058" max="13058" width="28.5703125" style="123" customWidth="1"/>
    <col min="13059" max="13059" width="16.7109375" style="123" customWidth="1"/>
    <col min="13060" max="13060" width="16.5703125" style="123" customWidth="1"/>
    <col min="13061" max="13061" width="17.5703125" style="123" customWidth="1"/>
    <col min="13062" max="13062" width="14.85546875" style="123" customWidth="1"/>
    <col min="13063" max="13063" width="13" style="123" customWidth="1"/>
    <col min="13064" max="13064" width="16.28515625" style="123" customWidth="1"/>
    <col min="13065" max="13065" width="13" style="123" customWidth="1"/>
    <col min="13066" max="13066" width="23.42578125" style="123" customWidth="1"/>
    <col min="13067" max="13097" width="0.85546875" style="123"/>
    <col min="13098" max="13098" width="6" style="123" bestFit="1" customWidth="1"/>
    <col min="13099" max="13312" width="0.85546875" style="123"/>
    <col min="13313" max="13313" width="8" style="123" customWidth="1"/>
    <col min="13314" max="13314" width="28.5703125" style="123" customWidth="1"/>
    <col min="13315" max="13315" width="16.7109375" style="123" customWidth="1"/>
    <col min="13316" max="13316" width="16.5703125" style="123" customWidth="1"/>
    <col min="13317" max="13317" width="17.5703125" style="123" customWidth="1"/>
    <col min="13318" max="13318" width="14.85546875" style="123" customWidth="1"/>
    <col min="13319" max="13319" width="13" style="123" customWidth="1"/>
    <col min="13320" max="13320" width="16.28515625" style="123" customWidth="1"/>
    <col min="13321" max="13321" width="13" style="123" customWidth="1"/>
    <col min="13322" max="13322" width="23.42578125" style="123" customWidth="1"/>
    <col min="13323" max="13353" width="0.85546875" style="123"/>
    <col min="13354" max="13354" width="6" style="123" bestFit="1" customWidth="1"/>
    <col min="13355" max="13568" width="0.85546875" style="123"/>
    <col min="13569" max="13569" width="8" style="123" customWidth="1"/>
    <col min="13570" max="13570" width="28.5703125" style="123" customWidth="1"/>
    <col min="13571" max="13571" width="16.7109375" style="123" customWidth="1"/>
    <col min="13572" max="13572" width="16.5703125" style="123" customWidth="1"/>
    <col min="13573" max="13573" width="17.5703125" style="123" customWidth="1"/>
    <col min="13574" max="13574" width="14.85546875" style="123" customWidth="1"/>
    <col min="13575" max="13575" width="13" style="123" customWidth="1"/>
    <col min="13576" max="13576" width="16.28515625" style="123" customWidth="1"/>
    <col min="13577" max="13577" width="13" style="123" customWidth="1"/>
    <col min="13578" max="13578" width="23.42578125" style="123" customWidth="1"/>
    <col min="13579" max="13609" width="0.85546875" style="123"/>
    <col min="13610" max="13610" width="6" style="123" bestFit="1" customWidth="1"/>
    <col min="13611" max="13824" width="0.85546875" style="123"/>
    <col min="13825" max="13825" width="8" style="123" customWidth="1"/>
    <col min="13826" max="13826" width="28.5703125" style="123" customWidth="1"/>
    <col min="13827" max="13827" width="16.7109375" style="123" customWidth="1"/>
    <col min="13828" max="13828" width="16.5703125" style="123" customWidth="1"/>
    <col min="13829" max="13829" width="17.5703125" style="123" customWidth="1"/>
    <col min="13830" max="13830" width="14.85546875" style="123" customWidth="1"/>
    <col min="13831" max="13831" width="13" style="123" customWidth="1"/>
    <col min="13832" max="13832" width="16.28515625" style="123" customWidth="1"/>
    <col min="13833" max="13833" width="13" style="123" customWidth="1"/>
    <col min="13834" max="13834" width="23.42578125" style="123" customWidth="1"/>
    <col min="13835" max="13865" width="0.85546875" style="123"/>
    <col min="13866" max="13866" width="6" style="123" bestFit="1" customWidth="1"/>
    <col min="13867" max="14080" width="0.85546875" style="123"/>
    <col min="14081" max="14081" width="8" style="123" customWidth="1"/>
    <col min="14082" max="14082" width="28.5703125" style="123" customWidth="1"/>
    <col min="14083" max="14083" width="16.7109375" style="123" customWidth="1"/>
    <col min="14084" max="14084" width="16.5703125" style="123" customWidth="1"/>
    <col min="14085" max="14085" width="17.5703125" style="123" customWidth="1"/>
    <col min="14086" max="14086" width="14.85546875" style="123" customWidth="1"/>
    <col min="14087" max="14087" width="13" style="123" customWidth="1"/>
    <col min="14088" max="14088" width="16.28515625" style="123" customWidth="1"/>
    <col min="14089" max="14089" width="13" style="123" customWidth="1"/>
    <col min="14090" max="14090" width="23.42578125" style="123" customWidth="1"/>
    <col min="14091" max="14121" width="0.85546875" style="123"/>
    <col min="14122" max="14122" width="6" style="123" bestFit="1" customWidth="1"/>
    <col min="14123" max="14336" width="0.85546875" style="123"/>
    <col min="14337" max="14337" width="8" style="123" customWidth="1"/>
    <col min="14338" max="14338" width="28.5703125" style="123" customWidth="1"/>
    <col min="14339" max="14339" width="16.7109375" style="123" customWidth="1"/>
    <col min="14340" max="14340" width="16.5703125" style="123" customWidth="1"/>
    <col min="14341" max="14341" width="17.5703125" style="123" customWidth="1"/>
    <col min="14342" max="14342" width="14.85546875" style="123" customWidth="1"/>
    <col min="14343" max="14343" width="13" style="123" customWidth="1"/>
    <col min="14344" max="14344" width="16.28515625" style="123" customWidth="1"/>
    <col min="14345" max="14345" width="13" style="123" customWidth="1"/>
    <col min="14346" max="14346" width="23.42578125" style="123" customWidth="1"/>
    <col min="14347" max="14377" width="0.85546875" style="123"/>
    <col min="14378" max="14378" width="6" style="123" bestFit="1" customWidth="1"/>
    <col min="14379" max="14592" width="0.85546875" style="123"/>
    <col min="14593" max="14593" width="8" style="123" customWidth="1"/>
    <col min="14594" max="14594" width="28.5703125" style="123" customWidth="1"/>
    <col min="14595" max="14595" width="16.7109375" style="123" customWidth="1"/>
    <col min="14596" max="14596" width="16.5703125" style="123" customWidth="1"/>
    <col min="14597" max="14597" width="17.5703125" style="123" customWidth="1"/>
    <col min="14598" max="14598" width="14.85546875" style="123" customWidth="1"/>
    <col min="14599" max="14599" width="13" style="123" customWidth="1"/>
    <col min="14600" max="14600" width="16.28515625" style="123" customWidth="1"/>
    <col min="14601" max="14601" width="13" style="123" customWidth="1"/>
    <col min="14602" max="14602" width="23.42578125" style="123" customWidth="1"/>
    <col min="14603" max="14633" width="0.85546875" style="123"/>
    <col min="14634" max="14634" width="6" style="123" bestFit="1" customWidth="1"/>
    <col min="14635" max="14848" width="0.85546875" style="123"/>
    <col min="14849" max="14849" width="8" style="123" customWidth="1"/>
    <col min="14850" max="14850" width="28.5703125" style="123" customWidth="1"/>
    <col min="14851" max="14851" width="16.7109375" style="123" customWidth="1"/>
    <col min="14852" max="14852" width="16.5703125" style="123" customWidth="1"/>
    <col min="14853" max="14853" width="17.5703125" style="123" customWidth="1"/>
    <col min="14854" max="14854" width="14.85546875" style="123" customWidth="1"/>
    <col min="14855" max="14855" width="13" style="123" customWidth="1"/>
    <col min="14856" max="14856" width="16.28515625" style="123" customWidth="1"/>
    <col min="14857" max="14857" width="13" style="123" customWidth="1"/>
    <col min="14858" max="14858" width="23.42578125" style="123" customWidth="1"/>
    <col min="14859" max="14889" width="0.85546875" style="123"/>
    <col min="14890" max="14890" width="6" style="123" bestFit="1" customWidth="1"/>
    <col min="14891" max="15104" width="0.85546875" style="123"/>
    <col min="15105" max="15105" width="8" style="123" customWidth="1"/>
    <col min="15106" max="15106" width="28.5703125" style="123" customWidth="1"/>
    <col min="15107" max="15107" width="16.7109375" style="123" customWidth="1"/>
    <col min="15108" max="15108" width="16.5703125" style="123" customWidth="1"/>
    <col min="15109" max="15109" width="17.5703125" style="123" customWidth="1"/>
    <col min="15110" max="15110" width="14.85546875" style="123" customWidth="1"/>
    <col min="15111" max="15111" width="13" style="123" customWidth="1"/>
    <col min="15112" max="15112" width="16.28515625" style="123" customWidth="1"/>
    <col min="15113" max="15113" width="13" style="123" customWidth="1"/>
    <col min="15114" max="15114" width="23.42578125" style="123" customWidth="1"/>
    <col min="15115" max="15145" width="0.85546875" style="123"/>
    <col min="15146" max="15146" width="6" style="123" bestFit="1" customWidth="1"/>
    <col min="15147" max="15360" width="0.85546875" style="123"/>
    <col min="15361" max="15361" width="8" style="123" customWidth="1"/>
    <col min="15362" max="15362" width="28.5703125" style="123" customWidth="1"/>
    <col min="15363" max="15363" width="16.7109375" style="123" customWidth="1"/>
    <col min="15364" max="15364" width="16.5703125" style="123" customWidth="1"/>
    <col min="15365" max="15365" width="17.5703125" style="123" customWidth="1"/>
    <col min="15366" max="15366" width="14.85546875" style="123" customWidth="1"/>
    <col min="15367" max="15367" width="13" style="123" customWidth="1"/>
    <col min="15368" max="15368" width="16.28515625" style="123" customWidth="1"/>
    <col min="15369" max="15369" width="13" style="123" customWidth="1"/>
    <col min="15370" max="15370" width="23.42578125" style="123" customWidth="1"/>
    <col min="15371" max="15401" width="0.85546875" style="123"/>
    <col min="15402" max="15402" width="6" style="123" bestFit="1" customWidth="1"/>
    <col min="15403" max="15616" width="0.85546875" style="123"/>
    <col min="15617" max="15617" width="8" style="123" customWidth="1"/>
    <col min="15618" max="15618" width="28.5703125" style="123" customWidth="1"/>
    <col min="15619" max="15619" width="16.7109375" style="123" customWidth="1"/>
    <col min="15620" max="15620" width="16.5703125" style="123" customWidth="1"/>
    <col min="15621" max="15621" width="17.5703125" style="123" customWidth="1"/>
    <col min="15622" max="15622" width="14.85546875" style="123" customWidth="1"/>
    <col min="15623" max="15623" width="13" style="123" customWidth="1"/>
    <col min="15624" max="15624" width="16.28515625" style="123" customWidth="1"/>
    <col min="15625" max="15625" width="13" style="123" customWidth="1"/>
    <col min="15626" max="15626" width="23.42578125" style="123" customWidth="1"/>
    <col min="15627" max="15657" width="0.85546875" style="123"/>
    <col min="15658" max="15658" width="6" style="123" bestFit="1" customWidth="1"/>
    <col min="15659" max="15872" width="0.85546875" style="123"/>
    <col min="15873" max="15873" width="8" style="123" customWidth="1"/>
    <col min="15874" max="15874" width="28.5703125" style="123" customWidth="1"/>
    <col min="15875" max="15875" width="16.7109375" style="123" customWidth="1"/>
    <col min="15876" max="15876" width="16.5703125" style="123" customWidth="1"/>
    <col min="15877" max="15877" width="17.5703125" style="123" customWidth="1"/>
    <col min="15878" max="15878" width="14.85546875" style="123" customWidth="1"/>
    <col min="15879" max="15879" width="13" style="123" customWidth="1"/>
    <col min="15880" max="15880" width="16.28515625" style="123" customWidth="1"/>
    <col min="15881" max="15881" width="13" style="123" customWidth="1"/>
    <col min="15882" max="15882" width="23.42578125" style="123" customWidth="1"/>
    <col min="15883" max="15913" width="0.85546875" style="123"/>
    <col min="15914" max="15914" width="6" style="123" bestFit="1" customWidth="1"/>
    <col min="15915" max="16128" width="0.85546875" style="123"/>
    <col min="16129" max="16129" width="8" style="123" customWidth="1"/>
    <col min="16130" max="16130" width="28.5703125" style="123" customWidth="1"/>
    <col min="16131" max="16131" width="16.7109375" style="123" customWidth="1"/>
    <col min="16132" max="16132" width="16.5703125" style="123" customWidth="1"/>
    <col min="16133" max="16133" width="17.5703125" style="123" customWidth="1"/>
    <col min="16134" max="16134" width="14.85546875" style="123" customWidth="1"/>
    <col min="16135" max="16135" width="13" style="123" customWidth="1"/>
    <col min="16136" max="16136" width="16.28515625" style="123" customWidth="1"/>
    <col min="16137" max="16137" width="13" style="123" customWidth="1"/>
    <col min="16138" max="16138" width="23.42578125" style="123" customWidth="1"/>
    <col min="16139" max="16169" width="0.85546875" style="123"/>
    <col min="16170" max="16170" width="6" style="123" bestFit="1" customWidth="1"/>
    <col min="16171" max="16384" width="0.85546875" style="123"/>
  </cols>
  <sheetData>
    <row r="1" spans="1:10" ht="29.25" customHeight="1">
      <c r="A1" s="232" t="s">
        <v>440</v>
      </c>
      <c r="B1" s="232"/>
      <c r="C1" s="232"/>
      <c r="D1" s="232"/>
      <c r="E1" s="232"/>
      <c r="F1" s="232"/>
      <c r="G1" s="232"/>
      <c r="H1" s="232"/>
      <c r="I1" s="232"/>
      <c r="J1" s="232"/>
    </row>
    <row r="3" spans="1:10">
      <c r="A3" s="216" t="s">
        <v>291</v>
      </c>
      <c r="B3" s="216"/>
      <c r="C3" s="216"/>
      <c r="D3" s="216"/>
      <c r="E3" s="216"/>
      <c r="F3" s="216"/>
      <c r="G3" s="216"/>
      <c r="H3" s="216"/>
      <c r="I3" s="216"/>
      <c r="J3" s="216"/>
    </row>
    <row r="5" spans="1:10" s="60" customFormat="1" ht="14.25">
      <c r="A5" s="60" t="s">
        <v>292</v>
      </c>
      <c r="C5" s="217" t="s">
        <v>127</v>
      </c>
      <c r="D5" s="217"/>
      <c r="E5" s="217"/>
      <c r="F5" s="217"/>
      <c r="G5" s="217"/>
      <c r="H5" s="217"/>
      <c r="I5" s="217"/>
      <c r="J5" s="217"/>
    </row>
    <row r="6" spans="1:10" s="60" customFormat="1" ht="14.25">
      <c r="C6" s="61"/>
      <c r="D6" s="61"/>
      <c r="E6" s="62"/>
      <c r="F6" s="62"/>
      <c r="G6" s="62"/>
      <c r="H6" s="62"/>
      <c r="I6" s="62"/>
      <c r="J6" s="62"/>
    </row>
    <row r="7" spans="1:10" s="60" customFormat="1" ht="14.25" customHeight="1">
      <c r="A7" s="63" t="s">
        <v>293</v>
      </c>
      <c r="B7" s="63"/>
      <c r="C7" s="63"/>
      <c r="D7" s="218" t="s">
        <v>294</v>
      </c>
      <c r="E7" s="218"/>
      <c r="F7" s="218"/>
      <c r="G7" s="218"/>
      <c r="H7" s="218"/>
      <c r="I7" s="218"/>
      <c r="J7" s="218"/>
    </row>
    <row r="9" spans="1:10">
      <c r="A9" s="216" t="s">
        <v>295</v>
      </c>
      <c r="B9" s="216"/>
      <c r="C9" s="216"/>
      <c r="D9" s="216"/>
      <c r="E9" s="216"/>
      <c r="F9" s="216"/>
      <c r="G9" s="216"/>
      <c r="H9" s="216"/>
      <c r="I9" s="216"/>
      <c r="J9" s="216"/>
    </row>
    <row r="11" spans="1:10" s="64" customFormat="1" ht="15" customHeight="1">
      <c r="A11" s="219" t="s">
        <v>296</v>
      </c>
      <c r="B11" s="219" t="s">
        <v>297</v>
      </c>
      <c r="C11" s="219" t="s">
        <v>298</v>
      </c>
      <c r="D11" s="222" t="s">
        <v>299</v>
      </c>
      <c r="E11" s="223"/>
      <c r="F11" s="223"/>
      <c r="G11" s="223"/>
      <c r="H11" s="219" t="s">
        <v>300</v>
      </c>
      <c r="I11" s="219" t="s">
        <v>301</v>
      </c>
      <c r="J11" s="224" t="s">
        <v>302</v>
      </c>
    </row>
    <row r="12" spans="1:10" s="64" customFormat="1">
      <c r="A12" s="220"/>
      <c r="B12" s="220"/>
      <c r="C12" s="220"/>
      <c r="D12" s="219" t="s">
        <v>303</v>
      </c>
      <c r="E12" s="222" t="s">
        <v>87</v>
      </c>
      <c r="F12" s="223"/>
      <c r="G12" s="223"/>
      <c r="H12" s="220"/>
      <c r="I12" s="220"/>
      <c r="J12" s="225"/>
    </row>
    <row r="13" spans="1:10" s="64" customFormat="1" ht="60">
      <c r="A13" s="221"/>
      <c r="B13" s="221"/>
      <c r="C13" s="221"/>
      <c r="D13" s="221"/>
      <c r="E13" s="65" t="s">
        <v>304</v>
      </c>
      <c r="F13" s="65" t="s">
        <v>305</v>
      </c>
      <c r="G13" s="65" t="s">
        <v>306</v>
      </c>
      <c r="H13" s="221"/>
      <c r="I13" s="221"/>
      <c r="J13" s="226"/>
    </row>
    <row r="14" spans="1:10" s="124" customFormat="1">
      <c r="A14" s="66">
        <v>1</v>
      </c>
      <c r="B14" s="66">
        <v>2</v>
      </c>
      <c r="C14" s="66">
        <v>3</v>
      </c>
      <c r="D14" s="66">
        <v>4</v>
      </c>
      <c r="E14" s="66">
        <v>5</v>
      </c>
      <c r="F14" s="66">
        <v>6</v>
      </c>
      <c r="G14" s="66">
        <v>7</v>
      </c>
      <c r="H14" s="66">
        <v>8</v>
      </c>
      <c r="I14" s="66">
        <v>9</v>
      </c>
      <c r="J14" s="66">
        <v>10</v>
      </c>
    </row>
    <row r="15" spans="1:10">
      <c r="A15" s="67" t="s">
        <v>36</v>
      </c>
      <c r="B15" s="121" t="s">
        <v>307</v>
      </c>
      <c r="C15" s="68">
        <v>48</v>
      </c>
      <c r="D15" s="69">
        <v>62553.75</v>
      </c>
      <c r="E15" s="70">
        <v>18153</v>
      </c>
      <c r="F15" s="68">
        <v>2300</v>
      </c>
      <c r="G15" s="68">
        <f>D15-E15-F15</f>
        <v>42100.75</v>
      </c>
      <c r="H15" s="71"/>
      <c r="I15" s="68"/>
      <c r="J15" s="68">
        <f>C15*D15*12</f>
        <v>36030960</v>
      </c>
    </row>
    <row r="16" spans="1:10">
      <c r="A16" s="67" t="s">
        <v>37</v>
      </c>
      <c r="B16" s="121" t="s">
        <v>308</v>
      </c>
      <c r="C16" s="68">
        <v>28.5</v>
      </c>
      <c r="D16" s="69">
        <v>38596.08771</v>
      </c>
      <c r="E16" s="70">
        <v>25800</v>
      </c>
      <c r="F16" s="68">
        <v>3000</v>
      </c>
      <c r="G16" s="68">
        <f>D16-E16-F16</f>
        <v>9796.0877099999998</v>
      </c>
      <c r="H16" s="71"/>
      <c r="I16" s="68"/>
      <c r="J16" s="68">
        <f>C16*D16*12</f>
        <v>13199861.996820001</v>
      </c>
    </row>
    <row r="17" spans="1:10">
      <c r="A17" s="67" t="s">
        <v>38</v>
      </c>
      <c r="B17" s="119" t="s">
        <v>309</v>
      </c>
      <c r="C17" s="68">
        <v>9.5</v>
      </c>
      <c r="D17" s="69">
        <v>27500.526300000001</v>
      </c>
      <c r="E17" s="70">
        <v>12000</v>
      </c>
      <c r="F17" s="68">
        <v>2084</v>
      </c>
      <c r="G17" s="69">
        <f>D17-E17-F17</f>
        <v>13416.526300000001</v>
      </c>
      <c r="H17" s="71"/>
      <c r="I17" s="68"/>
      <c r="J17" s="68">
        <f>C17*D17*12</f>
        <v>3135059.9982000003</v>
      </c>
    </row>
    <row r="18" spans="1:10" ht="30">
      <c r="A18" s="72"/>
      <c r="B18" s="73" t="s">
        <v>310</v>
      </c>
      <c r="C18" s="68">
        <v>0</v>
      </c>
      <c r="D18" s="68">
        <v>12500.22</v>
      </c>
      <c r="E18" s="70"/>
      <c r="F18" s="68"/>
      <c r="G18" s="68"/>
      <c r="H18" s="71"/>
      <c r="I18" s="68"/>
      <c r="J18" s="68">
        <f>J22-J15</f>
        <v>200000</v>
      </c>
    </row>
    <row r="19" spans="1:10" ht="30">
      <c r="A19" s="72"/>
      <c r="B19" s="73" t="s">
        <v>311</v>
      </c>
      <c r="C19" s="68">
        <v>0</v>
      </c>
      <c r="D19" s="74">
        <v>4166.8819999999996</v>
      </c>
      <c r="E19" s="70"/>
      <c r="F19" s="68"/>
      <c r="G19" s="68"/>
      <c r="H19" s="71"/>
      <c r="I19" s="68"/>
      <c r="J19" s="68">
        <f>J23-J16</f>
        <v>50000.003179999068</v>
      </c>
    </row>
    <row r="20" spans="1:10" ht="30">
      <c r="A20" s="72"/>
      <c r="B20" s="73" t="s">
        <v>312</v>
      </c>
      <c r="C20" s="68">
        <v>0</v>
      </c>
      <c r="D20" s="74">
        <v>1666.6880000000001</v>
      </c>
      <c r="E20" s="70"/>
      <c r="F20" s="68"/>
      <c r="G20" s="68"/>
      <c r="H20" s="71"/>
      <c r="I20" s="68"/>
      <c r="J20" s="68">
        <f>J24-J17</f>
        <v>20000.001799999736</v>
      </c>
    </row>
    <row r="21" spans="1:10">
      <c r="A21" s="227" t="s">
        <v>313</v>
      </c>
      <c r="B21" s="228"/>
      <c r="C21" s="125" t="s">
        <v>48</v>
      </c>
      <c r="D21" s="68"/>
      <c r="E21" s="125" t="s">
        <v>48</v>
      </c>
      <c r="F21" s="125" t="s">
        <v>48</v>
      </c>
      <c r="G21" s="125" t="s">
        <v>48</v>
      </c>
      <c r="H21" s="125" t="s">
        <v>48</v>
      </c>
      <c r="I21" s="125" t="s">
        <v>48</v>
      </c>
      <c r="J21" s="75">
        <f>SUM(J15:J20)</f>
        <v>52635882</v>
      </c>
    </row>
    <row r="22" spans="1:10">
      <c r="A22" s="76"/>
      <c r="B22" s="77" t="s">
        <v>314</v>
      </c>
      <c r="C22" s="213" t="s">
        <v>94</v>
      </c>
      <c r="D22" s="214"/>
      <c r="E22" s="214"/>
      <c r="F22" s="214"/>
      <c r="G22" s="214"/>
      <c r="H22" s="214"/>
      <c r="I22" s="215"/>
      <c r="J22" s="78">
        <v>36230960</v>
      </c>
    </row>
    <row r="23" spans="1:10">
      <c r="A23" s="76"/>
      <c r="B23" s="77" t="s">
        <v>314</v>
      </c>
      <c r="C23" s="213" t="s">
        <v>96</v>
      </c>
      <c r="D23" s="214"/>
      <c r="E23" s="214"/>
      <c r="F23" s="214"/>
      <c r="G23" s="214"/>
      <c r="H23" s="214"/>
      <c r="I23" s="215"/>
      <c r="J23" s="78">
        <v>13249862</v>
      </c>
    </row>
    <row r="24" spans="1:10">
      <c r="A24" s="76"/>
      <c r="B24" s="77" t="s">
        <v>314</v>
      </c>
      <c r="C24" s="213" t="s">
        <v>92</v>
      </c>
      <c r="D24" s="214"/>
      <c r="E24" s="214"/>
      <c r="F24" s="214"/>
      <c r="G24" s="214"/>
      <c r="H24" s="214"/>
      <c r="I24" s="215"/>
      <c r="J24" s="78">
        <v>3155060</v>
      </c>
    </row>
    <row r="25" spans="1:10" ht="15" customHeight="1">
      <c r="A25" s="232" t="s">
        <v>315</v>
      </c>
      <c r="B25" s="232"/>
      <c r="C25" s="232"/>
      <c r="D25" s="232"/>
      <c r="E25" s="232"/>
      <c r="F25" s="232"/>
      <c r="G25" s="232"/>
      <c r="H25" s="232"/>
      <c r="I25" s="232"/>
      <c r="J25" s="232"/>
    </row>
    <row r="27" spans="1:10" s="124" customFormat="1" ht="63.75">
      <c r="A27" s="120" t="s">
        <v>296</v>
      </c>
      <c r="B27" s="233" t="s">
        <v>316</v>
      </c>
      <c r="C27" s="233"/>
      <c r="D27" s="233"/>
      <c r="E27" s="233"/>
      <c r="F27" s="233"/>
      <c r="G27" s="233"/>
      <c r="H27" s="233"/>
      <c r="I27" s="120" t="s">
        <v>317</v>
      </c>
      <c r="J27" s="120" t="s">
        <v>318</v>
      </c>
    </row>
    <row r="28" spans="1:10" s="124" customFormat="1">
      <c r="A28" s="125">
        <v>1</v>
      </c>
      <c r="B28" s="234">
        <v>2</v>
      </c>
      <c r="C28" s="235"/>
      <c r="D28" s="235"/>
      <c r="E28" s="235"/>
      <c r="F28" s="235"/>
      <c r="G28" s="235"/>
      <c r="H28" s="236"/>
      <c r="I28" s="125">
        <v>3</v>
      </c>
      <c r="J28" s="125">
        <v>4</v>
      </c>
    </row>
    <row r="29" spans="1:10" ht="15" customHeight="1">
      <c r="A29" s="67" t="s">
        <v>36</v>
      </c>
      <c r="B29" s="229" t="s">
        <v>319</v>
      </c>
      <c r="C29" s="230"/>
      <c r="D29" s="230"/>
      <c r="E29" s="230"/>
      <c r="F29" s="230"/>
      <c r="G29" s="230"/>
      <c r="H29" s="231"/>
      <c r="I29" s="125" t="s">
        <v>48</v>
      </c>
      <c r="J29" s="79"/>
    </row>
    <row r="30" spans="1:10">
      <c r="A30" s="237" t="s">
        <v>220</v>
      </c>
      <c r="B30" s="239" t="s">
        <v>87</v>
      </c>
      <c r="C30" s="240"/>
      <c r="D30" s="240"/>
      <c r="E30" s="240"/>
      <c r="F30" s="240"/>
      <c r="G30" s="240"/>
      <c r="H30" s="241"/>
      <c r="I30" s="80"/>
      <c r="J30" s="242">
        <f>I31*22%</f>
        <v>11579894.040000001</v>
      </c>
    </row>
    <row r="31" spans="1:10">
      <c r="A31" s="238"/>
      <c r="B31" s="244" t="s">
        <v>320</v>
      </c>
      <c r="C31" s="245"/>
      <c r="D31" s="245"/>
      <c r="E31" s="245"/>
      <c r="F31" s="245"/>
      <c r="G31" s="245"/>
      <c r="H31" s="246"/>
      <c r="I31" s="81">
        <f>J21</f>
        <v>52635882</v>
      </c>
      <c r="J31" s="243"/>
    </row>
    <row r="32" spans="1:10">
      <c r="A32" s="67" t="s">
        <v>219</v>
      </c>
      <c r="B32" s="229" t="s">
        <v>321</v>
      </c>
      <c r="C32" s="230"/>
      <c r="D32" s="230"/>
      <c r="E32" s="230"/>
      <c r="F32" s="230"/>
      <c r="G32" s="230"/>
      <c r="H32" s="231"/>
      <c r="I32" s="68"/>
      <c r="J32" s="79">
        <v>1268301.6399999999</v>
      </c>
    </row>
    <row r="33" spans="1:10" ht="15" customHeight="1">
      <c r="A33" s="67" t="s">
        <v>322</v>
      </c>
      <c r="B33" s="229" t="s">
        <v>323</v>
      </c>
      <c r="C33" s="230"/>
      <c r="D33" s="230"/>
      <c r="E33" s="230"/>
      <c r="F33" s="230"/>
      <c r="G33" s="230"/>
      <c r="H33" s="231"/>
      <c r="I33" s="68"/>
      <c r="J33" s="79"/>
    </row>
    <row r="34" spans="1:10" ht="15" customHeight="1">
      <c r="A34" s="67" t="s">
        <v>37</v>
      </c>
      <c r="B34" s="229" t="s">
        <v>324</v>
      </c>
      <c r="C34" s="230"/>
      <c r="D34" s="230"/>
      <c r="E34" s="230"/>
      <c r="F34" s="230"/>
      <c r="G34" s="230"/>
      <c r="H34" s="231"/>
      <c r="I34" s="125" t="s">
        <v>48</v>
      </c>
      <c r="J34" s="79"/>
    </row>
    <row r="35" spans="1:10">
      <c r="A35" s="237" t="s">
        <v>325</v>
      </c>
      <c r="B35" s="239" t="s">
        <v>87</v>
      </c>
      <c r="C35" s="240"/>
      <c r="D35" s="240"/>
      <c r="E35" s="240"/>
      <c r="F35" s="240"/>
      <c r="G35" s="240"/>
      <c r="H35" s="241"/>
      <c r="I35" s="82"/>
      <c r="J35" s="242">
        <f>I36*2.9%</f>
        <v>1526440.578</v>
      </c>
    </row>
    <row r="36" spans="1:10" ht="15" customHeight="1">
      <c r="A36" s="238"/>
      <c r="B36" s="244" t="s">
        <v>326</v>
      </c>
      <c r="C36" s="245"/>
      <c r="D36" s="245"/>
      <c r="E36" s="245"/>
      <c r="F36" s="245"/>
      <c r="G36" s="245"/>
      <c r="H36" s="246"/>
      <c r="I36" s="81">
        <v>52635882</v>
      </c>
      <c r="J36" s="243"/>
    </row>
    <row r="37" spans="1:10" ht="15" customHeight="1">
      <c r="A37" s="67" t="s">
        <v>327</v>
      </c>
      <c r="B37" s="229" t="s">
        <v>328</v>
      </c>
      <c r="C37" s="230"/>
      <c r="D37" s="230"/>
      <c r="E37" s="230"/>
      <c r="F37" s="230"/>
      <c r="G37" s="230"/>
      <c r="H37" s="231"/>
      <c r="I37" s="68"/>
      <c r="J37" s="79"/>
    </row>
    <row r="38" spans="1:10" ht="15" customHeight="1">
      <c r="A38" s="67" t="s">
        <v>329</v>
      </c>
      <c r="B38" s="229" t="s">
        <v>330</v>
      </c>
      <c r="C38" s="230"/>
      <c r="D38" s="230"/>
      <c r="E38" s="230"/>
      <c r="F38" s="230"/>
      <c r="G38" s="230"/>
      <c r="H38" s="231"/>
      <c r="I38" s="68">
        <f>J21</f>
        <v>52635882</v>
      </c>
      <c r="J38" s="79">
        <f>I38*0.2%</f>
        <v>105271.764</v>
      </c>
    </row>
    <row r="39" spans="1:10" ht="15" customHeight="1">
      <c r="A39" s="67" t="s">
        <v>331</v>
      </c>
      <c r="B39" s="229" t="s">
        <v>332</v>
      </c>
      <c r="C39" s="230"/>
      <c r="D39" s="230"/>
      <c r="E39" s="230"/>
      <c r="F39" s="230"/>
      <c r="G39" s="230"/>
      <c r="H39" s="231"/>
      <c r="I39" s="68"/>
      <c r="J39" s="79"/>
    </row>
    <row r="40" spans="1:10" ht="15" customHeight="1">
      <c r="A40" s="67" t="s">
        <v>333</v>
      </c>
      <c r="B40" s="229" t="s">
        <v>332</v>
      </c>
      <c r="C40" s="230"/>
      <c r="D40" s="230"/>
      <c r="E40" s="230"/>
      <c r="F40" s="230"/>
      <c r="G40" s="230"/>
      <c r="H40" s="231"/>
      <c r="I40" s="68"/>
      <c r="J40" s="79"/>
    </row>
    <row r="41" spans="1:10" ht="15" customHeight="1">
      <c r="A41" s="67" t="s">
        <v>38</v>
      </c>
      <c r="B41" s="229" t="s">
        <v>334</v>
      </c>
      <c r="C41" s="230"/>
      <c r="D41" s="230"/>
      <c r="E41" s="230"/>
      <c r="F41" s="230"/>
      <c r="G41" s="230"/>
      <c r="H41" s="231"/>
      <c r="I41" s="68">
        <f>I38</f>
        <v>52635882</v>
      </c>
      <c r="J41" s="79">
        <f>I41*5.1%</f>
        <v>2684429.9819999998</v>
      </c>
    </row>
    <row r="42" spans="1:10">
      <c r="A42" s="67"/>
      <c r="B42" s="227" t="s">
        <v>313</v>
      </c>
      <c r="C42" s="247"/>
      <c r="D42" s="247"/>
      <c r="E42" s="247"/>
      <c r="F42" s="247"/>
      <c r="G42" s="247"/>
      <c r="H42" s="228"/>
      <c r="I42" s="125" t="s">
        <v>48</v>
      </c>
      <c r="J42" s="83">
        <f>SUM(J30:J41)</f>
        <v>17164338.004000001</v>
      </c>
    </row>
    <row r="44" spans="1:10">
      <c r="A44" s="216" t="s">
        <v>335</v>
      </c>
      <c r="B44" s="216"/>
      <c r="C44" s="216"/>
      <c r="D44" s="216"/>
      <c r="E44" s="216"/>
      <c r="F44" s="216"/>
      <c r="G44" s="216"/>
      <c r="H44" s="216"/>
      <c r="I44" s="216"/>
      <c r="J44" s="216"/>
    </row>
    <row r="45" spans="1:10">
      <c r="A45" s="60" t="s">
        <v>292</v>
      </c>
      <c r="B45" s="60"/>
      <c r="C45" s="248">
        <v>851.85299999999995</v>
      </c>
      <c r="D45" s="248"/>
      <c r="E45" s="248"/>
      <c r="F45" s="248"/>
      <c r="G45" s="248"/>
      <c r="H45" s="248"/>
      <c r="I45" s="248"/>
      <c r="J45" s="248"/>
    </row>
    <row r="46" spans="1:10">
      <c r="A46" s="60"/>
      <c r="B46" s="60"/>
      <c r="C46" s="60"/>
      <c r="D46" s="60"/>
      <c r="E46" s="60"/>
      <c r="F46" s="60"/>
      <c r="G46" s="60"/>
      <c r="H46" s="60"/>
      <c r="I46" s="60"/>
      <c r="J46" s="60"/>
    </row>
    <row r="47" spans="1:10" ht="15" customHeight="1">
      <c r="A47" s="63" t="s">
        <v>293</v>
      </c>
      <c r="B47" s="63"/>
      <c r="C47" s="63"/>
      <c r="D47" s="218" t="s">
        <v>294</v>
      </c>
      <c r="E47" s="218"/>
      <c r="F47" s="218"/>
      <c r="G47" s="218"/>
      <c r="H47" s="218"/>
      <c r="I47" s="218"/>
      <c r="J47" s="218"/>
    </row>
    <row r="49" spans="1:10" ht="51">
      <c r="A49" s="120" t="s">
        <v>296</v>
      </c>
      <c r="B49" s="249" t="s">
        <v>336</v>
      </c>
      <c r="C49" s="250"/>
      <c r="D49" s="250"/>
      <c r="E49" s="250"/>
      <c r="F49" s="250"/>
      <c r="G49" s="251"/>
      <c r="H49" s="120" t="s">
        <v>337</v>
      </c>
      <c r="I49" s="120" t="s">
        <v>338</v>
      </c>
      <c r="J49" s="120" t="s">
        <v>339</v>
      </c>
    </row>
    <row r="50" spans="1:10" s="124" customFormat="1">
      <c r="A50" s="125">
        <v>1</v>
      </c>
      <c r="B50" s="234">
        <v>2</v>
      </c>
      <c r="C50" s="235"/>
      <c r="D50" s="235"/>
      <c r="E50" s="235"/>
      <c r="F50" s="235"/>
      <c r="G50" s="236"/>
      <c r="H50" s="125">
        <v>3</v>
      </c>
      <c r="I50" s="125">
        <v>4</v>
      </c>
      <c r="J50" s="125">
        <v>5</v>
      </c>
    </row>
    <row r="51" spans="1:10" s="124" customFormat="1">
      <c r="A51" s="67" t="s">
        <v>36</v>
      </c>
      <c r="B51" s="229" t="s">
        <v>340</v>
      </c>
      <c r="C51" s="230"/>
      <c r="D51" s="230"/>
      <c r="E51" s="230"/>
      <c r="F51" s="230"/>
      <c r="G51" s="231"/>
      <c r="H51" s="84">
        <v>15660000</v>
      </c>
      <c r="I51" s="79">
        <v>2.2000000000000002</v>
      </c>
      <c r="J51" s="79">
        <v>344520</v>
      </c>
    </row>
    <row r="52" spans="1:10">
      <c r="A52" s="85"/>
      <c r="B52" s="227" t="s">
        <v>313</v>
      </c>
      <c r="C52" s="247"/>
      <c r="D52" s="247"/>
      <c r="E52" s="247"/>
      <c r="F52" s="247"/>
      <c r="G52" s="228"/>
      <c r="H52" s="86"/>
      <c r="I52" s="125" t="s">
        <v>48</v>
      </c>
      <c r="J52" s="83">
        <f>SUM(J51:J51)</f>
        <v>344520</v>
      </c>
    </row>
    <row r="54" spans="1:10" s="124" customFormat="1">
      <c r="A54" s="216" t="s">
        <v>341</v>
      </c>
      <c r="B54" s="216"/>
      <c r="C54" s="216"/>
      <c r="D54" s="216"/>
      <c r="E54" s="216"/>
      <c r="F54" s="216"/>
      <c r="G54" s="216"/>
      <c r="H54" s="216"/>
      <c r="I54" s="216"/>
      <c r="J54" s="216"/>
    </row>
    <row r="55" spans="1:10" s="124" customFormat="1">
      <c r="A55" s="123"/>
      <c r="B55" s="123"/>
      <c r="C55" s="123"/>
      <c r="D55" s="123"/>
      <c r="E55" s="123"/>
      <c r="F55" s="123"/>
      <c r="G55" s="123"/>
      <c r="H55" s="123"/>
      <c r="I55" s="123"/>
      <c r="J55" s="123"/>
    </row>
    <row r="56" spans="1:10">
      <c r="A56" s="60" t="s">
        <v>292</v>
      </c>
      <c r="B56" s="60"/>
      <c r="C56" s="248">
        <v>244</v>
      </c>
      <c r="D56" s="248"/>
      <c r="E56" s="248"/>
      <c r="F56" s="248"/>
      <c r="G56" s="248"/>
      <c r="H56" s="248"/>
      <c r="I56" s="248"/>
      <c r="J56" s="248"/>
    </row>
    <row r="57" spans="1:10">
      <c r="A57" s="60"/>
      <c r="B57" s="60"/>
      <c r="C57" s="60"/>
      <c r="D57" s="60"/>
      <c r="E57" s="60"/>
      <c r="F57" s="60"/>
      <c r="G57" s="60"/>
      <c r="H57" s="60"/>
      <c r="I57" s="60"/>
      <c r="J57" s="60"/>
    </row>
    <row r="58" spans="1:10" ht="15" customHeight="1">
      <c r="A58" s="63" t="s">
        <v>293</v>
      </c>
      <c r="B58" s="63"/>
      <c r="C58" s="63"/>
      <c r="D58" s="218" t="s">
        <v>294</v>
      </c>
      <c r="E58" s="218"/>
      <c r="F58" s="218"/>
      <c r="G58" s="218"/>
      <c r="H58" s="218"/>
      <c r="I58" s="218"/>
      <c r="J58" s="218"/>
    </row>
    <row r="60" spans="1:10">
      <c r="A60" s="216" t="s">
        <v>342</v>
      </c>
      <c r="B60" s="216"/>
      <c r="C60" s="216"/>
      <c r="D60" s="216"/>
      <c r="E60" s="216"/>
      <c r="F60" s="216"/>
      <c r="G60" s="216"/>
      <c r="H60" s="216"/>
      <c r="I60" s="216"/>
      <c r="J60" s="216"/>
    </row>
    <row r="62" spans="1:10" s="124" customFormat="1" ht="38.25">
      <c r="A62" s="120" t="s">
        <v>296</v>
      </c>
      <c r="B62" s="249" t="s">
        <v>336</v>
      </c>
      <c r="C62" s="250"/>
      <c r="D62" s="250"/>
      <c r="E62" s="250"/>
      <c r="F62" s="251"/>
      <c r="G62" s="120" t="s">
        <v>343</v>
      </c>
      <c r="H62" s="120" t="s">
        <v>344</v>
      </c>
      <c r="I62" s="120" t="s">
        <v>345</v>
      </c>
      <c r="J62" s="120" t="s">
        <v>346</v>
      </c>
    </row>
    <row r="63" spans="1:10" s="124" customFormat="1">
      <c r="A63" s="125">
        <v>1</v>
      </c>
      <c r="B63" s="234">
        <v>2</v>
      </c>
      <c r="C63" s="235"/>
      <c r="D63" s="235"/>
      <c r="E63" s="235"/>
      <c r="F63" s="236"/>
      <c r="G63" s="125">
        <v>3</v>
      </c>
      <c r="H63" s="125">
        <v>4</v>
      </c>
      <c r="I63" s="125">
        <v>5</v>
      </c>
      <c r="J63" s="125">
        <v>6</v>
      </c>
    </row>
    <row r="64" spans="1:10">
      <c r="A64" s="67" t="s">
        <v>36</v>
      </c>
      <c r="B64" s="229" t="s">
        <v>347</v>
      </c>
      <c r="C64" s="230"/>
      <c r="D64" s="230"/>
      <c r="E64" s="230"/>
      <c r="F64" s="231"/>
      <c r="G64" s="87">
        <v>3</v>
      </c>
      <c r="H64" s="88">
        <v>12</v>
      </c>
      <c r="I64" s="79">
        <v>400</v>
      </c>
      <c r="J64" s="79">
        <f>G64*H64*I64</f>
        <v>14400</v>
      </c>
    </row>
    <row r="65" spans="1:10">
      <c r="A65" s="67" t="s">
        <v>37</v>
      </c>
      <c r="B65" s="229" t="s">
        <v>348</v>
      </c>
      <c r="C65" s="230"/>
      <c r="D65" s="230"/>
      <c r="E65" s="230"/>
      <c r="F65" s="231"/>
      <c r="G65" s="87">
        <v>3</v>
      </c>
      <c r="H65" s="88">
        <v>12</v>
      </c>
      <c r="I65" s="79">
        <v>400</v>
      </c>
      <c r="J65" s="79">
        <f>G65*H65*I65</f>
        <v>14400</v>
      </c>
    </row>
    <row r="66" spans="1:10" ht="15" customHeight="1">
      <c r="A66" s="67" t="s">
        <v>38</v>
      </c>
      <c r="B66" s="229" t="s">
        <v>349</v>
      </c>
      <c r="C66" s="230"/>
      <c r="D66" s="230"/>
      <c r="E66" s="230"/>
      <c r="F66" s="231"/>
      <c r="G66" s="87">
        <v>3</v>
      </c>
      <c r="H66" s="88">
        <v>12</v>
      </c>
      <c r="I66" s="79">
        <v>300</v>
      </c>
      <c r="J66" s="79">
        <f>G66*H66*I66</f>
        <v>10800</v>
      </c>
    </row>
    <row r="67" spans="1:10">
      <c r="A67" s="67" t="s">
        <v>40</v>
      </c>
      <c r="B67" s="229" t="s">
        <v>350</v>
      </c>
      <c r="C67" s="230"/>
      <c r="D67" s="230"/>
      <c r="E67" s="230"/>
      <c r="F67" s="231"/>
      <c r="G67" s="87">
        <v>1</v>
      </c>
      <c r="H67" s="88">
        <v>1</v>
      </c>
      <c r="I67" s="79">
        <v>4600</v>
      </c>
      <c r="J67" s="79">
        <v>4600</v>
      </c>
    </row>
    <row r="68" spans="1:10">
      <c r="A68" s="67" t="s">
        <v>41</v>
      </c>
      <c r="B68" s="229" t="s">
        <v>351</v>
      </c>
      <c r="C68" s="230"/>
      <c r="D68" s="230"/>
      <c r="E68" s="230"/>
      <c r="F68" s="231"/>
      <c r="G68" s="87">
        <v>1</v>
      </c>
      <c r="H68" s="88">
        <v>12</v>
      </c>
      <c r="I68" s="79">
        <v>6500</v>
      </c>
      <c r="J68" s="79">
        <f>H68*I68</f>
        <v>78000</v>
      </c>
    </row>
    <row r="69" spans="1:10" s="124" customFormat="1">
      <c r="A69" s="85"/>
      <c r="B69" s="227" t="s">
        <v>352</v>
      </c>
      <c r="C69" s="247"/>
      <c r="D69" s="247"/>
      <c r="E69" s="247"/>
      <c r="F69" s="228"/>
      <c r="G69" s="125" t="s">
        <v>48</v>
      </c>
      <c r="H69" s="125" t="s">
        <v>48</v>
      </c>
      <c r="I69" s="125" t="s">
        <v>48</v>
      </c>
      <c r="J69" s="83">
        <f>SUM(J64:J68)</f>
        <v>122200</v>
      </c>
    </row>
    <row r="71" spans="1:10">
      <c r="A71" s="216" t="s">
        <v>353</v>
      </c>
      <c r="B71" s="216"/>
      <c r="C71" s="216"/>
      <c r="D71" s="216"/>
      <c r="E71" s="216"/>
      <c r="F71" s="216"/>
      <c r="G71" s="216"/>
      <c r="H71" s="216"/>
      <c r="I71" s="216"/>
      <c r="J71" s="216"/>
    </row>
    <row r="73" spans="1:10" ht="38.25">
      <c r="A73" s="120" t="s">
        <v>296</v>
      </c>
      <c r="B73" s="249" t="s">
        <v>21</v>
      </c>
      <c r="C73" s="250"/>
      <c r="D73" s="250"/>
      <c r="E73" s="250"/>
      <c r="F73" s="251"/>
      <c r="G73" s="120" t="s">
        <v>354</v>
      </c>
      <c r="H73" s="120" t="s">
        <v>355</v>
      </c>
      <c r="I73" s="120" t="s">
        <v>356</v>
      </c>
      <c r="J73" s="120" t="s">
        <v>357</v>
      </c>
    </row>
    <row r="74" spans="1:10">
      <c r="A74" s="125">
        <v>1</v>
      </c>
      <c r="B74" s="234">
        <v>2</v>
      </c>
      <c r="C74" s="235"/>
      <c r="D74" s="235"/>
      <c r="E74" s="235"/>
      <c r="F74" s="236"/>
      <c r="G74" s="125">
        <v>3</v>
      </c>
      <c r="H74" s="125">
        <v>4</v>
      </c>
      <c r="I74" s="125">
        <v>5</v>
      </c>
      <c r="J74" s="125">
        <v>6</v>
      </c>
    </row>
    <row r="75" spans="1:10" ht="15" customHeight="1">
      <c r="A75" s="67" t="s">
        <v>36</v>
      </c>
      <c r="B75" s="229" t="s">
        <v>358</v>
      </c>
      <c r="C75" s="230"/>
      <c r="D75" s="230"/>
      <c r="E75" s="230"/>
      <c r="F75" s="231"/>
      <c r="G75" s="87">
        <v>100000</v>
      </c>
      <c r="H75" s="79">
        <v>7</v>
      </c>
      <c r="I75" s="89"/>
      <c r="J75" s="79">
        <f>G75*H75</f>
        <v>700000</v>
      </c>
    </row>
    <row r="76" spans="1:10" ht="15" customHeight="1">
      <c r="A76" s="67" t="s">
        <v>37</v>
      </c>
      <c r="B76" s="229" t="s">
        <v>359</v>
      </c>
      <c r="C76" s="230"/>
      <c r="D76" s="230"/>
      <c r="E76" s="230"/>
      <c r="F76" s="231"/>
      <c r="G76" s="86">
        <v>792.13</v>
      </c>
      <c r="H76" s="79">
        <v>2500</v>
      </c>
      <c r="I76" s="89"/>
      <c r="J76" s="79">
        <f>G76*H76</f>
        <v>1980325</v>
      </c>
    </row>
    <row r="77" spans="1:10">
      <c r="A77" s="67" t="s">
        <v>38</v>
      </c>
      <c r="B77" s="229" t="s">
        <v>360</v>
      </c>
      <c r="C77" s="230"/>
      <c r="D77" s="230"/>
      <c r="E77" s="230"/>
      <c r="F77" s="231"/>
      <c r="G77" s="87">
        <v>11000</v>
      </c>
      <c r="H77" s="79">
        <v>50</v>
      </c>
      <c r="I77" s="89"/>
      <c r="J77" s="79">
        <f>G77*H77</f>
        <v>550000</v>
      </c>
    </row>
    <row r="78" spans="1:10">
      <c r="A78" s="67" t="s">
        <v>39</v>
      </c>
      <c r="B78" s="229" t="s">
        <v>361</v>
      </c>
      <c r="C78" s="230"/>
      <c r="D78" s="230"/>
      <c r="E78" s="230"/>
      <c r="F78" s="231"/>
      <c r="G78" s="87">
        <v>10</v>
      </c>
      <c r="H78" s="79">
        <v>10800</v>
      </c>
      <c r="I78" s="89"/>
      <c r="J78" s="79">
        <v>108000</v>
      </c>
    </row>
    <row r="79" spans="1:10">
      <c r="A79" s="67" t="s">
        <v>40</v>
      </c>
      <c r="B79" s="229" t="s">
        <v>361</v>
      </c>
      <c r="C79" s="230"/>
      <c r="D79" s="230"/>
      <c r="E79" s="230"/>
      <c r="F79" s="231"/>
      <c r="G79" s="87">
        <v>2</v>
      </c>
      <c r="H79" s="79">
        <v>9072.5</v>
      </c>
      <c r="I79" s="89"/>
      <c r="J79" s="79">
        <f>G79*H79</f>
        <v>18145</v>
      </c>
    </row>
    <row r="80" spans="1:10">
      <c r="A80" s="85"/>
      <c r="B80" s="227" t="s">
        <v>313</v>
      </c>
      <c r="C80" s="247"/>
      <c r="D80" s="247"/>
      <c r="E80" s="247"/>
      <c r="F80" s="228"/>
      <c r="G80" s="125" t="s">
        <v>48</v>
      </c>
      <c r="H80" s="125" t="s">
        <v>48</v>
      </c>
      <c r="I80" s="125" t="s">
        <v>48</v>
      </c>
      <c r="J80" s="83">
        <f>SUM(J75:J79)</f>
        <v>3356470</v>
      </c>
    </row>
    <row r="82" spans="1:10">
      <c r="A82" s="216" t="s">
        <v>362</v>
      </c>
      <c r="B82" s="216"/>
      <c r="C82" s="216"/>
      <c r="D82" s="216"/>
      <c r="E82" s="216"/>
      <c r="F82" s="216"/>
      <c r="G82" s="216"/>
      <c r="H82" s="216"/>
      <c r="I82" s="216"/>
      <c r="J82" s="216"/>
    </row>
    <row r="84" spans="1:10" ht="38.25">
      <c r="A84" s="90" t="s">
        <v>296</v>
      </c>
      <c r="B84" s="249" t="s">
        <v>336</v>
      </c>
      <c r="C84" s="250"/>
      <c r="D84" s="250"/>
      <c r="E84" s="250"/>
      <c r="F84" s="250"/>
      <c r="G84" s="251"/>
      <c r="H84" s="90" t="s">
        <v>363</v>
      </c>
      <c r="I84" s="90" t="s">
        <v>364</v>
      </c>
      <c r="J84" s="120" t="s">
        <v>365</v>
      </c>
    </row>
    <row r="85" spans="1:10">
      <c r="A85" s="125">
        <v>1</v>
      </c>
      <c r="B85" s="234">
        <v>2</v>
      </c>
      <c r="C85" s="235"/>
      <c r="D85" s="235"/>
      <c r="E85" s="235"/>
      <c r="F85" s="235"/>
      <c r="G85" s="236"/>
      <c r="H85" s="125">
        <v>3</v>
      </c>
      <c r="I85" s="125">
        <v>4</v>
      </c>
      <c r="J85" s="125">
        <v>5</v>
      </c>
    </row>
    <row r="86" spans="1:10">
      <c r="A86" s="67" t="s">
        <v>36</v>
      </c>
      <c r="B86" s="229" t="s">
        <v>366</v>
      </c>
      <c r="C86" s="230"/>
      <c r="D86" s="230"/>
      <c r="E86" s="230"/>
      <c r="F86" s="230"/>
      <c r="G86" s="231"/>
      <c r="H86" s="86">
        <v>1</v>
      </c>
      <c r="I86" s="87">
        <v>20</v>
      </c>
      <c r="J86" s="86">
        <v>50000</v>
      </c>
    </row>
    <row r="87" spans="1:10" ht="15" customHeight="1">
      <c r="A87" s="67" t="s">
        <v>37</v>
      </c>
      <c r="B87" s="229" t="s">
        <v>367</v>
      </c>
      <c r="C87" s="230"/>
      <c r="D87" s="230"/>
      <c r="E87" s="230"/>
      <c r="F87" s="230"/>
      <c r="G87" s="231"/>
      <c r="H87" s="86">
        <v>1</v>
      </c>
      <c r="I87" s="87">
        <v>1</v>
      </c>
      <c r="J87" s="86">
        <v>35000</v>
      </c>
    </row>
    <row r="88" spans="1:10">
      <c r="A88" s="67" t="s">
        <v>38</v>
      </c>
      <c r="B88" s="229" t="s">
        <v>368</v>
      </c>
      <c r="C88" s="230"/>
      <c r="D88" s="230"/>
      <c r="E88" s="230"/>
      <c r="F88" s="230"/>
      <c r="G88" s="231"/>
      <c r="H88" s="86">
        <v>1</v>
      </c>
      <c r="I88" s="87">
        <v>12</v>
      </c>
      <c r="J88" s="86">
        <v>56400</v>
      </c>
    </row>
    <row r="89" spans="1:10">
      <c r="A89" s="67" t="s">
        <v>39</v>
      </c>
      <c r="B89" s="229" t="s">
        <v>369</v>
      </c>
      <c r="C89" s="230"/>
      <c r="D89" s="230"/>
      <c r="E89" s="230"/>
      <c r="F89" s="230"/>
      <c r="G89" s="231"/>
      <c r="H89" s="86">
        <v>1</v>
      </c>
      <c r="I89" s="87">
        <v>12</v>
      </c>
      <c r="J89" s="86">
        <v>50400</v>
      </c>
    </row>
    <row r="90" spans="1:10">
      <c r="A90" s="67" t="s">
        <v>40</v>
      </c>
      <c r="B90" s="229" t="s">
        <v>370</v>
      </c>
      <c r="C90" s="230"/>
      <c r="D90" s="230"/>
      <c r="E90" s="230"/>
      <c r="F90" s="230"/>
      <c r="G90" s="231"/>
      <c r="H90" s="86">
        <v>1</v>
      </c>
      <c r="I90" s="87">
        <v>12</v>
      </c>
      <c r="J90" s="86">
        <v>46800</v>
      </c>
    </row>
    <row r="91" spans="1:10">
      <c r="A91" s="67" t="s">
        <v>41</v>
      </c>
      <c r="B91" s="229" t="s">
        <v>371</v>
      </c>
      <c r="C91" s="230"/>
      <c r="D91" s="230"/>
      <c r="E91" s="230"/>
      <c r="F91" s="230"/>
      <c r="G91" s="231"/>
      <c r="H91" s="86">
        <v>1</v>
      </c>
      <c r="I91" s="87">
        <v>12</v>
      </c>
      <c r="J91" s="86">
        <v>21000</v>
      </c>
    </row>
    <row r="92" spans="1:10">
      <c r="A92" s="67" t="s">
        <v>42</v>
      </c>
      <c r="B92" s="229" t="s">
        <v>372</v>
      </c>
      <c r="C92" s="230"/>
      <c r="D92" s="230"/>
      <c r="E92" s="230"/>
      <c r="F92" s="230"/>
      <c r="G92" s="231"/>
      <c r="H92" s="86">
        <v>1</v>
      </c>
      <c r="I92" s="87">
        <v>12</v>
      </c>
      <c r="J92" s="86">
        <v>100000</v>
      </c>
    </row>
    <row r="93" spans="1:10">
      <c r="A93" s="67" t="s">
        <v>43</v>
      </c>
      <c r="B93" s="229" t="s">
        <v>373</v>
      </c>
      <c r="C93" s="230"/>
      <c r="D93" s="230"/>
      <c r="E93" s="230"/>
      <c r="F93" s="230"/>
      <c r="G93" s="231"/>
      <c r="H93" s="86">
        <v>1</v>
      </c>
      <c r="I93" s="87">
        <v>5</v>
      </c>
      <c r="J93" s="86">
        <v>100000</v>
      </c>
    </row>
    <row r="94" spans="1:10">
      <c r="A94" s="67" t="s">
        <v>44</v>
      </c>
      <c r="B94" s="229" t="s">
        <v>374</v>
      </c>
      <c r="C94" s="230"/>
      <c r="D94" s="230"/>
      <c r="E94" s="230"/>
      <c r="F94" s="230"/>
      <c r="G94" s="231"/>
      <c r="H94" s="86">
        <v>1</v>
      </c>
      <c r="I94" s="87">
        <v>10</v>
      </c>
      <c r="J94" s="86">
        <v>250190</v>
      </c>
    </row>
    <row r="95" spans="1:10">
      <c r="A95" s="85"/>
      <c r="B95" s="227" t="s">
        <v>313</v>
      </c>
      <c r="C95" s="247"/>
      <c r="D95" s="247"/>
      <c r="E95" s="247"/>
      <c r="F95" s="247"/>
      <c r="G95" s="228"/>
      <c r="H95" s="125" t="s">
        <v>48</v>
      </c>
      <c r="I95" s="125" t="s">
        <v>48</v>
      </c>
      <c r="J95" s="83">
        <f>SUM(J86:J94)</f>
        <v>709790</v>
      </c>
    </row>
    <row r="97" spans="1:10">
      <c r="A97" s="216" t="s">
        <v>375</v>
      </c>
      <c r="B97" s="216"/>
      <c r="C97" s="216"/>
      <c r="D97" s="216"/>
      <c r="E97" s="216"/>
      <c r="F97" s="216"/>
      <c r="G97" s="216"/>
      <c r="H97" s="216"/>
      <c r="I97" s="216"/>
      <c r="J97" s="216"/>
    </row>
    <row r="99" spans="1:10" ht="25.5">
      <c r="A99" s="120" t="s">
        <v>296</v>
      </c>
      <c r="B99" s="249" t="s">
        <v>336</v>
      </c>
      <c r="C99" s="250"/>
      <c r="D99" s="250"/>
      <c r="E99" s="250"/>
      <c r="F99" s="250"/>
      <c r="G99" s="250"/>
      <c r="H99" s="251"/>
      <c r="I99" s="120" t="s">
        <v>376</v>
      </c>
      <c r="J99" s="120" t="s">
        <v>377</v>
      </c>
    </row>
    <row r="100" spans="1:10">
      <c r="A100" s="125">
        <v>1</v>
      </c>
      <c r="B100" s="234">
        <v>2</v>
      </c>
      <c r="C100" s="235"/>
      <c r="D100" s="235"/>
      <c r="E100" s="235"/>
      <c r="F100" s="235"/>
      <c r="G100" s="235"/>
      <c r="H100" s="236"/>
      <c r="I100" s="125">
        <v>3</v>
      </c>
      <c r="J100" s="125">
        <v>4</v>
      </c>
    </row>
    <row r="101" spans="1:10" ht="15" customHeight="1">
      <c r="A101" s="67" t="s">
        <v>36</v>
      </c>
      <c r="B101" s="229" t="s">
        <v>378</v>
      </c>
      <c r="C101" s="230"/>
      <c r="D101" s="230"/>
      <c r="E101" s="230"/>
      <c r="F101" s="230"/>
      <c r="G101" s="230"/>
      <c r="H101" s="231"/>
      <c r="I101" s="87">
        <v>1</v>
      </c>
      <c r="J101" s="86">
        <v>100000</v>
      </c>
    </row>
    <row r="102" spans="1:10" ht="15" customHeight="1">
      <c r="A102" s="67" t="s">
        <v>37</v>
      </c>
      <c r="B102" s="229" t="s">
        <v>379</v>
      </c>
      <c r="C102" s="230"/>
      <c r="D102" s="230"/>
      <c r="E102" s="230"/>
      <c r="F102" s="230"/>
      <c r="G102" s="230"/>
      <c r="H102" s="231"/>
      <c r="I102" s="87">
        <v>1</v>
      </c>
      <c r="J102" s="86">
        <v>120000</v>
      </c>
    </row>
    <row r="103" spans="1:10">
      <c r="A103" s="67" t="s">
        <v>39</v>
      </c>
      <c r="B103" s="229" t="s">
        <v>374</v>
      </c>
      <c r="C103" s="230"/>
      <c r="D103" s="230"/>
      <c r="E103" s="230"/>
      <c r="F103" s="230"/>
      <c r="G103" s="230"/>
      <c r="H103" s="231"/>
      <c r="I103" s="87">
        <v>1</v>
      </c>
      <c r="J103" s="86">
        <v>74047</v>
      </c>
    </row>
    <row r="104" spans="1:10">
      <c r="A104" s="67" t="s">
        <v>40</v>
      </c>
      <c r="B104" s="229" t="s">
        <v>380</v>
      </c>
      <c r="C104" s="230"/>
      <c r="D104" s="230"/>
      <c r="E104" s="230"/>
      <c r="F104" s="230"/>
      <c r="G104" s="230"/>
      <c r="H104" s="231"/>
      <c r="I104" s="87">
        <v>1</v>
      </c>
      <c r="J104" s="86">
        <v>48000</v>
      </c>
    </row>
    <row r="105" spans="1:10">
      <c r="A105" s="67" t="s">
        <v>41</v>
      </c>
      <c r="B105" s="229" t="s">
        <v>381</v>
      </c>
      <c r="C105" s="230"/>
      <c r="D105" s="230"/>
      <c r="E105" s="230"/>
      <c r="F105" s="230"/>
      <c r="G105" s="230"/>
      <c r="H105" s="231"/>
      <c r="I105" s="87">
        <v>3</v>
      </c>
      <c r="J105" s="86">
        <v>30000</v>
      </c>
    </row>
    <row r="106" spans="1:10">
      <c r="A106" s="67" t="s">
        <v>42</v>
      </c>
      <c r="B106" s="229" t="s">
        <v>382</v>
      </c>
      <c r="C106" s="230"/>
      <c r="D106" s="230"/>
      <c r="E106" s="230"/>
      <c r="F106" s="230"/>
      <c r="G106" s="230"/>
      <c r="H106" s="231"/>
      <c r="I106" s="87">
        <v>1</v>
      </c>
      <c r="J106" s="86">
        <v>90000</v>
      </c>
    </row>
    <row r="107" spans="1:10">
      <c r="A107" s="67" t="s">
        <v>43</v>
      </c>
      <c r="B107" s="229" t="s">
        <v>383</v>
      </c>
      <c r="C107" s="230"/>
      <c r="D107" s="230"/>
      <c r="E107" s="230"/>
      <c r="F107" s="230"/>
      <c r="G107" s="230"/>
      <c r="H107" s="231"/>
      <c r="I107" s="87">
        <v>2</v>
      </c>
      <c r="J107" s="86">
        <v>2053393</v>
      </c>
    </row>
    <row r="108" spans="1:10">
      <c r="A108" s="67" t="s">
        <v>44</v>
      </c>
      <c r="B108" s="229" t="s">
        <v>384</v>
      </c>
      <c r="C108" s="230"/>
      <c r="D108" s="230"/>
      <c r="E108" s="230"/>
      <c r="F108" s="230"/>
      <c r="G108" s="230"/>
      <c r="H108" s="231"/>
      <c r="I108" s="87">
        <v>1</v>
      </c>
      <c r="J108" s="86">
        <v>150000</v>
      </c>
    </row>
    <row r="109" spans="1:10">
      <c r="A109" s="85"/>
      <c r="B109" s="253" t="s">
        <v>313</v>
      </c>
      <c r="C109" s="254"/>
      <c r="D109" s="254"/>
      <c r="E109" s="254"/>
      <c r="F109" s="254"/>
      <c r="G109" s="254"/>
      <c r="H109" s="255"/>
      <c r="I109" s="125" t="s">
        <v>48</v>
      </c>
      <c r="J109" s="83">
        <f>SUM(J101:J108)</f>
        <v>2665440</v>
      </c>
    </row>
    <row r="110" spans="1:10">
      <c r="A110" s="91"/>
      <c r="B110" s="92"/>
      <c r="C110" s="92"/>
      <c r="D110" s="92"/>
      <c r="E110" s="92"/>
      <c r="F110" s="92"/>
      <c r="G110" s="92"/>
      <c r="H110" s="92"/>
      <c r="I110" s="93"/>
      <c r="J110" s="94"/>
    </row>
    <row r="111" spans="1:10" ht="15" customHeight="1">
      <c r="A111" s="232" t="s">
        <v>385</v>
      </c>
      <c r="B111" s="232"/>
      <c r="C111" s="232"/>
      <c r="D111" s="232"/>
      <c r="E111" s="232"/>
      <c r="F111" s="232"/>
      <c r="G111" s="232"/>
      <c r="H111" s="232"/>
      <c r="I111" s="232"/>
      <c r="J111" s="232"/>
    </row>
    <row r="113" spans="1:10" ht="38.25">
      <c r="A113" s="120" t="s">
        <v>296</v>
      </c>
      <c r="B113" s="249" t="s">
        <v>336</v>
      </c>
      <c r="C113" s="250"/>
      <c r="D113" s="250"/>
      <c r="E113" s="250"/>
      <c r="F113" s="250"/>
      <c r="G113" s="251"/>
      <c r="H113" s="120" t="s">
        <v>386</v>
      </c>
      <c r="I113" s="120" t="s">
        <v>387</v>
      </c>
      <c r="J113" s="120" t="s">
        <v>388</v>
      </c>
    </row>
    <row r="114" spans="1:10">
      <c r="A114" s="125">
        <v>1</v>
      </c>
      <c r="B114" s="234">
        <v>2</v>
      </c>
      <c r="C114" s="235"/>
      <c r="D114" s="235"/>
      <c r="E114" s="235"/>
      <c r="F114" s="235"/>
      <c r="G114" s="236"/>
      <c r="H114" s="125">
        <v>3</v>
      </c>
      <c r="I114" s="125">
        <v>4</v>
      </c>
      <c r="J114" s="125">
        <v>5</v>
      </c>
    </row>
    <row r="115" spans="1:10">
      <c r="A115" s="67" t="s">
        <v>36</v>
      </c>
      <c r="B115" s="229" t="s">
        <v>389</v>
      </c>
      <c r="C115" s="230"/>
      <c r="D115" s="230"/>
      <c r="E115" s="230"/>
      <c r="F115" s="230"/>
      <c r="G115" s="231"/>
      <c r="H115" s="87">
        <v>100</v>
      </c>
      <c r="I115" s="86">
        <f>J115/H115</f>
        <v>8000</v>
      </c>
      <c r="J115" s="86">
        <v>800000</v>
      </c>
    </row>
    <row r="116" spans="1:10">
      <c r="A116" s="67" t="s">
        <v>37</v>
      </c>
      <c r="B116" s="229" t="s">
        <v>390</v>
      </c>
      <c r="C116" s="230"/>
      <c r="D116" s="230"/>
      <c r="E116" s="230"/>
      <c r="F116" s="230"/>
      <c r="G116" s="231"/>
      <c r="H116" s="95">
        <v>85.564999999999998</v>
      </c>
      <c r="I116" s="86">
        <v>1000</v>
      </c>
      <c r="J116" s="86">
        <v>150000</v>
      </c>
    </row>
    <row r="117" spans="1:10">
      <c r="A117" s="67" t="s">
        <v>38</v>
      </c>
      <c r="B117" s="229" t="s">
        <v>424</v>
      </c>
      <c r="C117" s="230"/>
      <c r="D117" s="230"/>
      <c r="E117" s="230"/>
      <c r="F117" s="230"/>
      <c r="G117" s="231"/>
      <c r="H117" s="87">
        <v>100</v>
      </c>
      <c r="I117" s="86">
        <f>J117/H117</f>
        <v>200</v>
      </c>
      <c r="J117" s="86">
        <v>20000</v>
      </c>
    </row>
    <row r="118" spans="1:10">
      <c r="A118" s="67" t="s">
        <v>39</v>
      </c>
      <c r="B118" s="117" t="s">
        <v>391</v>
      </c>
      <c r="C118" s="118"/>
      <c r="D118" s="118"/>
      <c r="E118" s="118"/>
      <c r="F118" s="118"/>
      <c r="G118" s="119"/>
      <c r="H118" s="87">
        <f>J118/I118</f>
        <v>2000</v>
      </c>
      <c r="I118" s="86">
        <v>200</v>
      </c>
      <c r="J118" s="86">
        <v>400000</v>
      </c>
    </row>
    <row r="119" spans="1:10">
      <c r="A119" s="67" t="s">
        <v>40</v>
      </c>
      <c r="B119" s="117" t="s">
        <v>392</v>
      </c>
      <c r="C119" s="118"/>
      <c r="D119" s="118"/>
      <c r="E119" s="118"/>
      <c r="F119" s="118"/>
      <c r="G119" s="119"/>
      <c r="H119" s="87">
        <v>329</v>
      </c>
      <c r="I119" s="86">
        <v>1000</v>
      </c>
      <c r="J119" s="86">
        <v>329000</v>
      </c>
    </row>
    <row r="120" spans="1:10">
      <c r="A120" s="67"/>
      <c r="B120" s="117"/>
      <c r="C120" s="118"/>
      <c r="D120" s="118"/>
      <c r="E120" s="118"/>
      <c r="F120" s="118"/>
      <c r="G120" s="119"/>
      <c r="H120" s="87"/>
      <c r="I120" s="86"/>
      <c r="J120" s="86"/>
    </row>
    <row r="121" spans="1:10">
      <c r="A121" s="85"/>
      <c r="B121" s="227" t="s">
        <v>313</v>
      </c>
      <c r="C121" s="247"/>
      <c r="D121" s="247"/>
      <c r="E121" s="247"/>
      <c r="F121" s="247"/>
      <c r="G121" s="228"/>
      <c r="H121" s="86"/>
      <c r="I121" s="125" t="s">
        <v>48</v>
      </c>
      <c r="J121" s="83">
        <f>SUM(J115:J120)</f>
        <v>1699000</v>
      </c>
    </row>
    <row r="124" spans="1:10">
      <c r="B124" s="252" t="s">
        <v>393</v>
      </c>
      <c r="C124" s="252"/>
      <c r="D124" s="252"/>
      <c r="E124" s="252"/>
      <c r="F124" s="252"/>
      <c r="G124" s="252"/>
      <c r="J124" s="96">
        <f>J21+J42+J52+J69+J80+J95+J109+J121</f>
        <v>78697640.004000008</v>
      </c>
    </row>
  </sheetData>
  <mergeCells count="100">
    <mergeCell ref="B124:G124"/>
    <mergeCell ref="B106:H106"/>
    <mergeCell ref="B107:H107"/>
    <mergeCell ref="B108:H108"/>
    <mergeCell ref="B109:H109"/>
    <mergeCell ref="A111:J111"/>
    <mergeCell ref="B113:G113"/>
    <mergeCell ref="B114:G114"/>
    <mergeCell ref="B115:G115"/>
    <mergeCell ref="B116:G116"/>
    <mergeCell ref="B117:G117"/>
    <mergeCell ref="B121:G121"/>
    <mergeCell ref="B105:H105"/>
    <mergeCell ref="B92:G92"/>
    <mergeCell ref="B93:G93"/>
    <mergeCell ref="B94:G94"/>
    <mergeCell ref="B95:G95"/>
    <mergeCell ref="A97:J97"/>
    <mergeCell ref="B99:H99"/>
    <mergeCell ref="B100:H100"/>
    <mergeCell ref="B101:H101"/>
    <mergeCell ref="B102:H102"/>
    <mergeCell ref="B103:H103"/>
    <mergeCell ref="B104:H104"/>
    <mergeCell ref="B91:G91"/>
    <mergeCell ref="B78:F78"/>
    <mergeCell ref="B79:F79"/>
    <mergeCell ref="B80:F80"/>
    <mergeCell ref="A82:J82"/>
    <mergeCell ref="B84:G84"/>
    <mergeCell ref="B85:G85"/>
    <mergeCell ref="B86:G86"/>
    <mergeCell ref="B87:G87"/>
    <mergeCell ref="B88:G88"/>
    <mergeCell ref="B89:G89"/>
    <mergeCell ref="B90:G90"/>
    <mergeCell ref="B77:F77"/>
    <mergeCell ref="B64:F64"/>
    <mergeCell ref="B65:F65"/>
    <mergeCell ref="B66:F66"/>
    <mergeCell ref="B67:F67"/>
    <mergeCell ref="B68:F68"/>
    <mergeCell ref="B69:F69"/>
    <mergeCell ref="A71:J71"/>
    <mergeCell ref="B73:F73"/>
    <mergeCell ref="B74:F74"/>
    <mergeCell ref="B75:F75"/>
    <mergeCell ref="B76:F76"/>
    <mergeCell ref="B63:F63"/>
    <mergeCell ref="C45:J45"/>
    <mergeCell ref="D47:J47"/>
    <mergeCell ref="B49:G49"/>
    <mergeCell ref="B50:G50"/>
    <mergeCell ref="B51:G51"/>
    <mergeCell ref="B52:G52"/>
    <mergeCell ref="A54:J54"/>
    <mergeCell ref="C56:J56"/>
    <mergeCell ref="D58:J58"/>
    <mergeCell ref="A60:J60"/>
    <mergeCell ref="B62:F62"/>
    <mergeCell ref="A44:J44"/>
    <mergeCell ref="B34:H34"/>
    <mergeCell ref="A35:A36"/>
    <mergeCell ref="B35:H35"/>
    <mergeCell ref="J35:J36"/>
    <mergeCell ref="B36:H36"/>
    <mergeCell ref="B37:H37"/>
    <mergeCell ref="B38:H38"/>
    <mergeCell ref="B39:H39"/>
    <mergeCell ref="B40:H40"/>
    <mergeCell ref="B41:H41"/>
    <mergeCell ref="B42:H42"/>
    <mergeCell ref="B33:H33"/>
    <mergeCell ref="C23:I23"/>
    <mergeCell ref="C24:I24"/>
    <mergeCell ref="A25:J25"/>
    <mergeCell ref="B27:H27"/>
    <mergeCell ref="B28:H28"/>
    <mergeCell ref="B29:H29"/>
    <mergeCell ref="A30:A31"/>
    <mergeCell ref="B30:H30"/>
    <mergeCell ref="J30:J31"/>
    <mergeCell ref="B31:H31"/>
    <mergeCell ref="B32:H32"/>
    <mergeCell ref="C22:I22"/>
    <mergeCell ref="A1:J1"/>
    <mergeCell ref="A3:J3"/>
    <mergeCell ref="C5:J5"/>
    <mergeCell ref="D7:J7"/>
    <mergeCell ref="A9:J9"/>
    <mergeCell ref="A11:A13"/>
    <mergeCell ref="B11:B13"/>
    <mergeCell ref="C11:C13"/>
    <mergeCell ref="D11:G11"/>
    <mergeCell ref="H11:H13"/>
    <mergeCell ref="I11:I13"/>
    <mergeCell ref="J11:J13"/>
    <mergeCell ref="D12:D13"/>
    <mergeCell ref="E12:G12"/>
    <mergeCell ref="A21:B21"/>
  </mergeCells>
  <pageMargins left="0" right="0" top="0" bottom="0" header="0" footer="0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sqref="A1:J1"/>
    </sheetView>
  </sheetViews>
  <sheetFormatPr defaultColWidth="0.85546875" defaultRowHeight="15"/>
  <cols>
    <col min="1" max="1" width="8" style="123" customWidth="1"/>
    <col min="2" max="2" width="28.140625" style="123" customWidth="1"/>
    <col min="3" max="3" width="11.140625" style="123" customWidth="1"/>
    <col min="4" max="4" width="12.42578125" style="123" customWidth="1"/>
    <col min="5" max="5" width="13.85546875" style="123" customWidth="1"/>
    <col min="6" max="6" width="14.140625" style="123" customWidth="1"/>
    <col min="7" max="7" width="13.85546875" style="123" customWidth="1"/>
    <col min="8" max="8" width="10.28515625" style="123" customWidth="1"/>
    <col min="9" max="9" width="11.42578125" style="123" customWidth="1"/>
    <col min="10" max="10" width="16.7109375" style="123" customWidth="1"/>
    <col min="11" max="11" width="13.5703125" style="123" customWidth="1"/>
    <col min="12" max="256" width="0.85546875" style="123"/>
    <col min="257" max="257" width="8" style="123" customWidth="1"/>
    <col min="258" max="258" width="28.140625" style="123" customWidth="1"/>
    <col min="259" max="259" width="11.140625" style="123" customWidth="1"/>
    <col min="260" max="260" width="12.42578125" style="123" customWidth="1"/>
    <col min="261" max="261" width="13.85546875" style="123" customWidth="1"/>
    <col min="262" max="262" width="14.140625" style="123" customWidth="1"/>
    <col min="263" max="263" width="13.85546875" style="123" customWidth="1"/>
    <col min="264" max="264" width="10.28515625" style="123" customWidth="1"/>
    <col min="265" max="265" width="11.42578125" style="123" customWidth="1"/>
    <col min="266" max="266" width="16.7109375" style="123" customWidth="1"/>
    <col min="267" max="267" width="13.5703125" style="123" customWidth="1"/>
    <col min="268" max="512" width="0.85546875" style="123"/>
    <col min="513" max="513" width="8" style="123" customWidth="1"/>
    <col min="514" max="514" width="28.140625" style="123" customWidth="1"/>
    <col min="515" max="515" width="11.140625" style="123" customWidth="1"/>
    <col min="516" max="516" width="12.42578125" style="123" customWidth="1"/>
    <col min="517" max="517" width="13.85546875" style="123" customWidth="1"/>
    <col min="518" max="518" width="14.140625" style="123" customWidth="1"/>
    <col min="519" max="519" width="13.85546875" style="123" customWidth="1"/>
    <col min="520" max="520" width="10.28515625" style="123" customWidth="1"/>
    <col min="521" max="521" width="11.42578125" style="123" customWidth="1"/>
    <col min="522" max="522" width="16.7109375" style="123" customWidth="1"/>
    <col min="523" max="523" width="13.5703125" style="123" customWidth="1"/>
    <col min="524" max="768" width="0.85546875" style="123"/>
    <col min="769" max="769" width="8" style="123" customWidth="1"/>
    <col min="770" max="770" width="28.140625" style="123" customWidth="1"/>
    <col min="771" max="771" width="11.140625" style="123" customWidth="1"/>
    <col min="772" max="772" width="12.42578125" style="123" customWidth="1"/>
    <col min="773" max="773" width="13.85546875" style="123" customWidth="1"/>
    <col min="774" max="774" width="14.140625" style="123" customWidth="1"/>
    <col min="775" max="775" width="13.85546875" style="123" customWidth="1"/>
    <col min="776" max="776" width="10.28515625" style="123" customWidth="1"/>
    <col min="777" max="777" width="11.42578125" style="123" customWidth="1"/>
    <col min="778" max="778" width="16.7109375" style="123" customWidth="1"/>
    <col min="779" max="779" width="13.5703125" style="123" customWidth="1"/>
    <col min="780" max="1024" width="0.85546875" style="123"/>
    <col min="1025" max="1025" width="8" style="123" customWidth="1"/>
    <col min="1026" max="1026" width="28.140625" style="123" customWidth="1"/>
    <col min="1027" max="1027" width="11.140625" style="123" customWidth="1"/>
    <col min="1028" max="1028" width="12.42578125" style="123" customWidth="1"/>
    <col min="1029" max="1029" width="13.85546875" style="123" customWidth="1"/>
    <col min="1030" max="1030" width="14.140625" style="123" customWidth="1"/>
    <col min="1031" max="1031" width="13.85546875" style="123" customWidth="1"/>
    <col min="1032" max="1032" width="10.28515625" style="123" customWidth="1"/>
    <col min="1033" max="1033" width="11.42578125" style="123" customWidth="1"/>
    <col min="1034" max="1034" width="16.7109375" style="123" customWidth="1"/>
    <col min="1035" max="1035" width="13.5703125" style="123" customWidth="1"/>
    <col min="1036" max="1280" width="0.85546875" style="123"/>
    <col min="1281" max="1281" width="8" style="123" customWidth="1"/>
    <col min="1282" max="1282" width="28.140625" style="123" customWidth="1"/>
    <col min="1283" max="1283" width="11.140625" style="123" customWidth="1"/>
    <col min="1284" max="1284" width="12.42578125" style="123" customWidth="1"/>
    <col min="1285" max="1285" width="13.85546875" style="123" customWidth="1"/>
    <col min="1286" max="1286" width="14.140625" style="123" customWidth="1"/>
    <col min="1287" max="1287" width="13.85546875" style="123" customWidth="1"/>
    <col min="1288" max="1288" width="10.28515625" style="123" customWidth="1"/>
    <col min="1289" max="1289" width="11.42578125" style="123" customWidth="1"/>
    <col min="1290" max="1290" width="16.7109375" style="123" customWidth="1"/>
    <col min="1291" max="1291" width="13.5703125" style="123" customWidth="1"/>
    <col min="1292" max="1536" width="0.85546875" style="123"/>
    <col min="1537" max="1537" width="8" style="123" customWidth="1"/>
    <col min="1538" max="1538" width="28.140625" style="123" customWidth="1"/>
    <col min="1539" max="1539" width="11.140625" style="123" customWidth="1"/>
    <col min="1540" max="1540" width="12.42578125" style="123" customWidth="1"/>
    <col min="1541" max="1541" width="13.85546875" style="123" customWidth="1"/>
    <col min="1542" max="1542" width="14.140625" style="123" customWidth="1"/>
    <col min="1543" max="1543" width="13.85546875" style="123" customWidth="1"/>
    <col min="1544" max="1544" width="10.28515625" style="123" customWidth="1"/>
    <col min="1545" max="1545" width="11.42578125" style="123" customWidth="1"/>
    <col min="1546" max="1546" width="16.7109375" style="123" customWidth="1"/>
    <col min="1547" max="1547" width="13.5703125" style="123" customWidth="1"/>
    <col min="1548" max="1792" width="0.85546875" style="123"/>
    <col min="1793" max="1793" width="8" style="123" customWidth="1"/>
    <col min="1794" max="1794" width="28.140625" style="123" customWidth="1"/>
    <col min="1795" max="1795" width="11.140625" style="123" customWidth="1"/>
    <col min="1796" max="1796" width="12.42578125" style="123" customWidth="1"/>
    <col min="1797" max="1797" width="13.85546875" style="123" customWidth="1"/>
    <col min="1798" max="1798" width="14.140625" style="123" customWidth="1"/>
    <col min="1799" max="1799" width="13.85546875" style="123" customWidth="1"/>
    <col min="1800" max="1800" width="10.28515625" style="123" customWidth="1"/>
    <col min="1801" max="1801" width="11.42578125" style="123" customWidth="1"/>
    <col min="1802" max="1802" width="16.7109375" style="123" customWidth="1"/>
    <col min="1803" max="1803" width="13.5703125" style="123" customWidth="1"/>
    <col min="1804" max="2048" width="0.85546875" style="123"/>
    <col min="2049" max="2049" width="8" style="123" customWidth="1"/>
    <col min="2050" max="2050" width="28.140625" style="123" customWidth="1"/>
    <col min="2051" max="2051" width="11.140625" style="123" customWidth="1"/>
    <col min="2052" max="2052" width="12.42578125" style="123" customWidth="1"/>
    <col min="2053" max="2053" width="13.85546875" style="123" customWidth="1"/>
    <col min="2054" max="2054" width="14.140625" style="123" customWidth="1"/>
    <col min="2055" max="2055" width="13.85546875" style="123" customWidth="1"/>
    <col min="2056" max="2056" width="10.28515625" style="123" customWidth="1"/>
    <col min="2057" max="2057" width="11.42578125" style="123" customWidth="1"/>
    <col min="2058" max="2058" width="16.7109375" style="123" customWidth="1"/>
    <col min="2059" max="2059" width="13.5703125" style="123" customWidth="1"/>
    <col min="2060" max="2304" width="0.85546875" style="123"/>
    <col min="2305" max="2305" width="8" style="123" customWidth="1"/>
    <col min="2306" max="2306" width="28.140625" style="123" customWidth="1"/>
    <col min="2307" max="2307" width="11.140625" style="123" customWidth="1"/>
    <col min="2308" max="2308" width="12.42578125" style="123" customWidth="1"/>
    <col min="2309" max="2309" width="13.85546875" style="123" customWidth="1"/>
    <col min="2310" max="2310" width="14.140625" style="123" customWidth="1"/>
    <col min="2311" max="2311" width="13.85546875" style="123" customWidth="1"/>
    <col min="2312" max="2312" width="10.28515625" style="123" customWidth="1"/>
    <col min="2313" max="2313" width="11.42578125" style="123" customWidth="1"/>
    <col min="2314" max="2314" width="16.7109375" style="123" customWidth="1"/>
    <col min="2315" max="2315" width="13.5703125" style="123" customWidth="1"/>
    <col min="2316" max="2560" width="0.85546875" style="123"/>
    <col min="2561" max="2561" width="8" style="123" customWidth="1"/>
    <col min="2562" max="2562" width="28.140625" style="123" customWidth="1"/>
    <col min="2563" max="2563" width="11.140625" style="123" customWidth="1"/>
    <col min="2564" max="2564" width="12.42578125" style="123" customWidth="1"/>
    <col min="2565" max="2565" width="13.85546875" style="123" customWidth="1"/>
    <col min="2566" max="2566" width="14.140625" style="123" customWidth="1"/>
    <col min="2567" max="2567" width="13.85546875" style="123" customWidth="1"/>
    <col min="2568" max="2568" width="10.28515625" style="123" customWidth="1"/>
    <col min="2569" max="2569" width="11.42578125" style="123" customWidth="1"/>
    <col min="2570" max="2570" width="16.7109375" style="123" customWidth="1"/>
    <col min="2571" max="2571" width="13.5703125" style="123" customWidth="1"/>
    <col min="2572" max="2816" width="0.85546875" style="123"/>
    <col min="2817" max="2817" width="8" style="123" customWidth="1"/>
    <col min="2818" max="2818" width="28.140625" style="123" customWidth="1"/>
    <col min="2819" max="2819" width="11.140625" style="123" customWidth="1"/>
    <col min="2820" max="2820" width="12.42578125" style="123" customWidth="1"/>
    <col min="2821" max="2821" width="13.85546875" style="123" customWidth="1"/>
    <col min="2822" max="2822" width="14.140625" style="123" customWidth="1"/>
    <col min="2823" max="2823" width="13.85546875" style="123" customWidth="1"/>
    <col min="2824" max="2824" width="10.28515625" style="123" customWidth="1"/>
    <col min="2825" max="2825" width="11.42578125" style="123" customWidth="1"/>
    <col min="2826" max="2826" width="16.7109375" style="123" customWidth="1"/>
    <col min="2827" max="2827" width="13.5703125" style="123" customWidth="1"/>
    <col min="2828" max="3072" width="0.85546875" style="123"/>
    <col min="3073" max="3073" width="8" style="123" customWidth="1"/>
    <col min="3074" max="3074" width="28.140625" style="123" customWidth="1"/>
    <col min="3075" max="3075" width="11.140625" style="123" customWidth="1"/>
    <col min="3076" max="3076" width="12.42578125" style="123" customWidth="1"/>
    <col min="3077" max="3077" width="13.85546875" style="123" customWidth="1"/>
    <col min="3078" max="3078" width="14.140625" style="123" customWidth="1"/>
    <col min="3079" max="3079" width="13.85546875" style="123" customWidth="1"/>
    <col min="3080" max="3080" width="10.28515625" style="123" customWidth="1"/>
    <col min="3081" max="3081" width="11.42578125" style="123" customWidth="1"/>
    <col min="3082" max="3082" width="16.7109375" style="123" customWidth="1"/>
    <col min="3083" max="3083" width="13.5703125" style="123" customWidth="1"/>
    <col min="3084" max="3328" width="0.85546875" style="123"/>
    <col min="3329" max="3329" width="8" style="123" customWidth="1"/>
    <col min="3330" max="3330" width="28.140625" style="123" customWidth="1"/>
    <col min="3331" max="3331" width="11.140625" style="123" customWidth="1"/>
    <col min="3332" max="3332" width="12.42578125" style="123" customWidth="1"/>
    <col min="3333" max="3333" width="13.85546875" style="123" customWidth="1"/>
    <col min="3334" max="3334" width="14.140625" style="123" customWidth="1"/>
    <col min="3335" max="3335" width="13.85546875" style="123" customWidth="1"/>
    <col min="3336" max="3336" width="10.28515625" style="123" customWidth="1"/>
    <col min="3337" max="3337" width="11.42578125" style="123" customWidth="1"/>
    <col min="3338" max="3338" width="16.7109375" style="123" customWidth="1"/>
    <col min="3339" max="3339" width="13.5703125" style="123" customWidth="1"/>
    <col min="3340" max="3584" width="0.85546875" style="123"/>
    <col min="3585" max="3585" width="8" style="123" customWidth="1"/>
    <col min="3586" max="3586" width="28.140625" style="123" customWidth="1"/>
    <col min="3587" max="3587" width="11.140625" style="123" customWidth="1"/>
    <col min="3588" max="3588" width="12.42578125" style="123" customWidth="1"/>
    <col min="3589" max="3589" width="13.85546875" style="123" customWidth="1"/>
    <col min="3590" max="3590" width="14.140625" style="123" customWidth="1"/>
    <col min="3591" max="3591" width="13.85546875" style="123" customWidth="1"/>
    <col min="3592" max="3592" width="10.28515625" style="123" customWidth="1"/>
    <col min="3593" max="3593" width="11.42578125" style="123" customWidth="1"/>
    <col min="3594" max="3594" width="16.7109375" style="123" customWidth="1"/>
    <col min="3595" max="3595" width="13.5703125" style="123" customWidth="1"/>
    <col min="3596" max="3840" width="0.85546875" style="123"/>
    <col min="3841" max="3841" width="8" style="123" customWidth="1"/>
    <col min="3842" max="3842" width="28.140625" style="123" customWidth="1"/>
    <col min="3843" max="3843" width="11.140625" style="123" customWidth="1"/>
    <col min="3844" max="3844" width="12.42578125" style="123" customWidth="1"/>
    <col min="3845" max="3845" width="13.85546875" style="123" customWidth="1"/>
    <col min="3846" max="3846" width="14.140625" style="123" customWidth="1"/>
    <col min="3847" max="3847" width="13.85546875" style="123" customWidth="1"/>
    <col min="3848" max="3848" width="10.28515625" style="123" customWidth="1"/>
    <col min="3849" max="3849" width="11.42578125" style="123" customWidth="1"/>
    <col min="3850" max="3850" width="16.7109375" style="123" customWidth="1"/>
    <col min="3851" max="3851" width="13.5703125" style="123" customWidth="1"/>
    <col min="3852" max="4096" width="0.85546875" style="123"/>
    <col min="4097" max="4097" width="8" style="123" customWidth="1"/>
    <col min="4098" max="4098" width="28.140625" style="123" customWidth="1"/>
    <col min="4099" max="4099" width="11.140625" style="123" customWidth="1"/>
    <col min="4100" max="4100" width="12.42578125" style="123" customWidth="1"/>
    <col min="4101" max="4101" width="13.85546875" style="123" customWidth="1"/>
    <col min="4102" max="4102" width="14.140625" style="123" customWidth="1"/>
    <col min="4103" max="4103" width="13.85546875" style="123" customWidth="1"/>
    <col min="4104" max="4104" width="10.28515625" style="123" customWidth="1"/>
    <col min="4105" max="4105" width="11.42578125" style="123" customWidth="1"/>
    <col min="4106" max="4106" width="16.7109375" style="123" customWidth="1"/>
    <col min="4107" max="4107" width="13.5703125" style="123" customWidth="1"/>
    <col min="4108" max="4352" width="0.85546875" style="123"/>
    <col min="4353" max="4353" width="8" style="123" customWidth="1"/>
    <col min="4354" max="4354" width="28.140625" style="123" customWidth="1"/>
    <col min="4355" max="4355" width="11.140625" style="123" customWidth="1"/>
    <col min="4356" max="4356" width="12.42578125" style="123" customWidth="1"/>
    <col min="4357" max="4357" width="13.85546875" style="123" customWidth="1"/>
    <col min="4358" max="4358" width="14.140625" style="123" customWidth="1"/>
    <col min="4359" max="4359" width="13.85546875" style="123" customWidth="1"/>
    <col min="4360" max="4360" width="10.28515625" style="123" customWidth="1"/>
    <col min="4361" max="4361" width="11.42578125" style="123" customWidth="1"/>
    <col min="4362" max="4362" width="16.7109375" style="123" customWidth="1"/>
    <col min="4363" max="4363" width="13.5703125" style="123" customWidth="1"/>
    <col min="4364" max="4608" width="0.85546875" style="123"/>
    <col min="4609" max="4609" width="8" style="123" customWidth="1"/>
    <col min="4610" max="4610" width="28.140625" style="123" customWidth="1"/>
    <col min="4611" max="4611" width="11.140625" style="123" customWidth="1"/>
    <col min="4612" max="4612" width="12.42578125" style="123" customWidth="1"/>
    <col min="4613" max="4613" width="13.85546875" style="123" customWidth="1"/>
    <col min="4614" max="4614" width="14.140625" style="123" customWidth="1"/>
    <col min="4615" max="4615" width="13.85546875" style="123" customWidth="1"/>
    <col min="4616" max="4616" width="10.28515625" style="123" customWidth="1"/>
    <col min="4617" max="4617" width="11.42578125" style="123" customWidth="1"/>
    <col min="4618" max="4618" width="16.7109375" style="123" customWidth="1"/>
    <col min="4619" max="4619" width="13.5703125" style="123" customWidth="1"/>
    <col min="4620" max="4864" width="0.85546875" style="123"/>
    <col min="4865" max="4865" width="8" style="123" customWidth="1"/>
    <col min="4866" max="4866" width="28.140625" style="123" customWidth="1"/>
    <col min="4867" max="4867" width="11.140625" style="123" customWidth="1"/>
    <col min="4868" max="4868" width="12.42578125" style="123" customWidth="1"/>
    <col min="4869" max="4869" width="13.85546875" style="123" customWidth="1"/>
    <col min="4870" max="4870" width="14.140625" style="123" customWidth="1"/>
    <col min="4871" max="4871" width="13.85546875" style="123" customWidth="1"/>
    <col min="4872" max="4872" width="10.28515625" style="123" customWidth="1"/>
    <col min="4873" max="4873" width="11.42578125" style="123" customWidth="1"/>
    <col min="4874" max="4874" width="16.7109375" style="123" customWidth="1"/>
    <col min="4875" max="4875" width="13.5703125" style="123" customWidth="1"/>
    <col min="4876" max="5120" width="0.85546875" style="123"/>
    <col min="5121" max="5121" width="8" style="123" customWidth="1"/>
    <col min="5122" max="5122" width="28.140625" style="123" customWidth="1"/>
    <col min="5123" max="5123" width="11.140625" style="123" customWidth="1"/>
    <col min="5124" max="5124" width="12.42578125" style="123" customWidth="1"/>
    <col min="5125" max="5125" width="13.85546875" style="123" customWidth="1"/>
    <col min="5126" max="5126" width="14.140625" style="123" customWidth="1"/>
    <col min="5127" max="5127" width="13.85546875" style="123" customWidth="1"/>
    <col min="5128" max="5128" width="10.28515625" style="123" customWidth="1"/>
    <col min="5129" max="5129" width="11.42578125" style="123" customWidth="1"/>
    <col min="5130" max="5130" width="16.7109375" style="123" customWidth="1"/>
    <col min="5131" max="5131" width="13.5703125" style="123" customWidth="1"/>
    <col min="5132" max="5376" width="0.85546875" style="123"/>
    <col min="5377" max="5377" width="8" style="123" customWidth="1"/>
    <col min="5378" max="5378" width="28.140625" style="123" customWidth="1"/>
    <col min="5379" max="5379" width="11.140625" style="123" customWidth="1"/>
    <col min="5380" max="5380" width="12.42578125" style="123" customWidth="1"/>
    <col min="5381" max="5381" width="13.85546875" style="123" customWidth="1"/>
    <col min="5382" max="5382" width="14.140625" style="123" customWidth="1"/>
    <col min="5383" max="5383" width="13.85546875" style="123" customWidth="1"/>
    <col min="5384" max="5384" width="10.28515625" style="123" customWidth="1"/>
    <col min="5385" max="5385" width="11.42578125" style="123" customWidth="1"/>
    <col min="5386" max="5386" width="16.7109375" style="123" customWidth="1"/>
    <col min="5387" max="5387" width="13.5703125" style="123" customWidth="1"/>
    <col min="5388" max="5632" width="0.85546875" style="123"/>
    <col min="5633" max="5633" width="8" style="123" customWidth="1"/>
    <col min="5634" max="5634" width="28.140625" style="123" customWidth="1"/>
    <col min="5635" max="5635" width="11.140625" style="123" customWidth="1"/>
    <col min="5636" max="5636" width="12.42578125" style="123" customWidth="1"/>
    <col min="5637" max="5637" width="13.85546875" style="123" customWidth="1"/>
    <col min="5638" max="5638" width="14.140625" style="123" customWidth="1"/>
    <col min="5639" max="5639" width="13.85546875" style="123" customWidth="1"/>
    <col min="5640" max="5640" width="10.28515625" style="123" customWidth="1"/>
    <col min="5641" max="5641" width="11.42578125" style="123" customWidth="1"/>
    <col min="5642" max="5642" width="16.7109375" style="123" customWidth="1"/>
    <col min="5643" max="5643" width="13.5703125" style="123" customWidth="1"/>
    <col min="5644" max="5888" width="0.85546875" style="123"/>
    <col min="5889" max="5889" width="8" style="123" customWidth="1"/>
    <col min="5890" max="5890" width="28.140625" style="123" customWidth="1"/>
    <col min="5891" max="5891" width="11.140625" style="123" customWidth="1"/>
    <col min="5892" max="5892" width="12.42578125" style="123" customWidth="1"/>
    <col min="5893" max="5893" width="13.85546875" style="123" customWidth="1"/>
    <col min="5894" max="5894" width="14.140625" style="123" customWidth="1"/>
    <col min="5895" max="5895" width="13.85546875" style="123" customWidth="1"/>
    <col min="5896" max="5896" width="10.28515625" style="123" customWidth="1"/>
    <col min="5897" max="5897" width="11.42578125" style="123" customWidth="1"/>
    <col min="5898" max="5898" width="16.7109375" style="123" customWidth="1"/>
    <col min="5899" max="5899" width="13.5703125" style="123" customWidth="1"/>
    <col min="5900" max="6144" width="0.85546875" style="123"/>
    <col min="6145" max="6145" width="8" style="123" customWidth="1"/>
    <col min="6146" max="6146" width="28.140625" style="123" customWidth="1"/>
    <col min="6147" max="6147" width="11.140625" style="123" customWidth="1"/>
    <col min="6148" max="6148" width="12.42578125" style="123" customWidth="1"/>
    <col min="6149" max="6149" width="13.85546875" style="123" customWidth="1"/>
    <col min="6150" max="6150" width="14.140625" style="123" customWidth="1"/>
    <col min="6151" max="6151" width="13.85546875" style="123" customWidth="1"/>
    <col min="6152" max="6152" width="10.28515625" style="123" customWidth="1"/>
    <col min="6153" max="6153" width="11.42578125" style="123" customWidth="1"/>
    <col min="6154" max="6154" width="16.7109375" style="123" customWidth="1"/>
    <col min="6155" max="6155" width="13.5703125" style="123" customWidth="1"/>
    <col min="6156" max="6400" width="0.85546875" style="123"/>
    <col min="6401" max="6401" width="8" style="123" customWidth="1"/>
    <col min="6402" max="6402" width="28.140625" style="123" customWidth="1"/>
    <col min="6403" max="6403" width="11.140625" style="123" customWidth="1"/>
    <col min="6404" max="6404" width="12.42578125" style="123" customWidth="1"/>
    <col min="6405" max="6405" width="13.85546875" style="123" customWidth="1"/>
    <col min="6406" max="6406" width="14.140625" style="123" customWidth="1"/>
    <col min="6407" max="6407" width="13.85546875" style="123" customWidth="1"/>
    <col min="6408" max="6408" width="10.28515625" style="123" customWidth="1"/>
    <col min="6409" max="6409" width="11.42578125" style="123" customWidth="1"/>
    <col min="6410" max="6410" width="16.7109375" style="123" customWidth="1"/>
    <col min="6411" max="6411" width="13.5703125" style="123" customWidth="1"/>
    <col min="6412" max="6656" width="0.85546875" style="123"/>
    <col min="6657" max="6657" width="8" style="123" customWidth="1"/>
    <col min="6658" max="6658" width="28.140625" style="123" customWidth="1"/>
    <col min="6659" max="6659" width="11.140625" style="123" customWidth="1"/>
    <col min="6660" max="6660" width="12.42578125" style="123" customWidth="1"/>
    <col min="6661" max="6661" width="13.85546875" style="123" customWidth="1"/>
    <col min="6662" max="6662" width="14.140625" style="123" customWidth="1"/>
    <col min="6663" max="6663" width="13.85546875" style="123" customWidth="1"/>
    <col min="6664" max="6664" width="10.28515625" style="123" customWidth="1"/>
    <col min="6665" max="6665" width="11.42578125" style="123" customWidth="1"/>
    <col min="6666" max="6666" width="16.7109375" style="123" customWidth="1"/>
    <col min="6667" max="6667" width="13.5703125" style="123" customWidth="1"/>
    <col min="6668" max="6912" width="0.85546875" style="123"/>
    <col min="6913" max="6913" width="8" style="123" customWidth="1"/>
    <col min="6914" max="6914" width="28.140625" style="123" customWidth="1"/>
    <col min="6915" max="6915" width="11.140625" style="123" customWidth="1"/>
    <col min="6916" max="6916" width="12.42578125" style="123" customWidth="1"/>
    <col min="6917" max="6917" width="13.85546875" style="123" customWidth="1"/>
    <col min="6918" max="6918" width="14.140625" style="123" customWidth="1"/>
    <col min="6919" max="6919" width="13.85546875" style="123" customWidth="1"/>
    <col min="6920" max="6920" width="10.28515625" style="123" customWidth="1"/>
    <col min="6921" max="6921" width="11.42578125" style="123" customWidth="1"/>
    <col min="6922" max="6922" width="16.7109375" style="123" customWidth="1"/>
    <col min="6923" max="6923" width="13.5703125" style="123" customWidth="1"/>
    <col min="6924" max="7168" width="0.85546875" style="123"/>
    <col min="7169" max="7169" width="8" style="123" customWidth="1"/>
    <col min="7170" max="7170" width="28.140625" style="123" customWidth="1"/>
    <col min="7171" max="7171" width="11.140625" style="123" customWidth="1"/>
    <col min="7172" max="7172" width="12.42578125" style="123" customWidth="1"/>
    <col min="7173" max="7173" width="13.85546875" style="123" customWidth="1"/>
    <col min="7174" max="7174" width="14.140625" style="123" customWidth="1"/>
    <col min="7175" max="7175" width="13.85546875" style="123" customWidth="1"/>
    <col min="7176" max="7176" width="10.28515625" style="123" customWidth="1"/>
    <col min="7177" max="7177" width="11.42578125" style="123" customWidth="1"/>
    <col min="7178" max="7178" width="16.7109375" style="123" customWidth="1"/>
    <col min="7179" max="7179" width="13.5703125" style="123" customWidth="1"/>
    <col min="7180" max="7424" width="0.85546875" style="123"/>
    <col min="7425" max="7425" width="8" style="123" customWidth="1"/>
    <col min="7426" max="7426" width="28.140625" style="123" customWidth="1"/>
    <col min="7427" max="7427" width="11.140625" style="123" customWidth="1"/>
    <col min="7428" max="7428" width="12.42578125" style="123" customWidth="1"/>
    <col min="7429" max="7429" width="13.85546875" style="123" customWidth="1"/>
    <col min="7430" max="7430" width="14.140625" style="123" customWidth="1"/>
    <col min="7431" max="7431" width="13.85546875" style="123" customWidth="1"/>
    <col min="7432" max="7432" width="10.28515625" style="123" customWidth="1"/>
    <col min="7433" max="7433" width="11.42578125" style="123" customWidth="1"/>
    <col min="7434" max="7434" width="16.7109375" style="123" customWidth="1"/>
    <col min="7435" max="7435" width="13.5703125" style="123" customWidth="1"/>
    <col min="7436" max="7680" width="0.85546875" style="123"/>
    <col min="7681" max="7681" width="8" style="123" customWidth="1"/>
    <col min="7682" max="7682" width="28.140625" style="123" customWidth="1"/>
    <col min="7683" max="7683" width="11.140625" style="123" customWidth="1"/>
    <col min="7684" max="7684" width="12.42578125" style="123" customWidth="1"/>
    <col min="7685" max="7685" width="13.85546875" style="123" customWidth="1"/>
    <col min="7686" max="7686" width="14.140625" style="123" customWidth="1"/>
    <col min="7687" max="7687" width="13.85546875" style="123" customWidth="1"/>
    <col min="7688" max="7688" width="10.28515625" style="123" customWidth="1"/>
    <col min="7689" max="7689" width="11.42578125" style="123" customWidth="1"/>
    <col min="7690" max="7690" width="16.7109375" style="123" customWidth="1"/>
    <col min="7691" max="7691" width="13.5703125" style="123" customWidth="1"/>
    <col min="7692" max="7936" width="0.85546875" style="123"/>
    <col min="7937" max="7937" width="8" style="123" customWidth="1"/>
    <col min="7938" max="7938" width="28.140625" style="123" customWidth="1"/>
    <col min="7939" max="7939" width="11.140625" style="123" customWidth="1"/>
    <col min="7940" max="7940" width="12.42578125" style="123" customWidth="1"/>
    <col min="7941" max="7941" width="13.85546875" style="123" customWidth="1"/>
    <col min="7942" max="7942" width="14.140625" style="123" customWidth="1"/>
    <col min="7943" max="7943" width="13.85546875" style="123" customWidth="1"/>
    <col min="7944" max="7944" width="10.28515625" style="123" customWidth="1"/>
    <col min="7945" max="7945" width="11.42578125" style="123" customWidth="1"/>
    <col min="7946" max="7946" width="16.7109375" style="123" customWidth="1"/>
    <col min="7947" max="7947" width="13.5703125" style="123" customWidth="1"/>
    <col min="7948" max="8192" width="0.85546875" style="123"/>
    <col min="8193" max="8193" width="8" style="123" customWidth="1"/>
    <col min="8194" max="8194" width="28.140625" style="123" customWidth="1"/>
    <col min="8195" max="8195" width="11.140625" style="123" customWidth="1"/>
    <col min="8196" max="8196" width="12.42578125" style="123" customWidth="1"/>
    <col min="8197" max="8197" width="13.85546875" style="123" customWidth="1"/>
    <col min="8198" max="8198" width="14.140625" style="123" customWidth="1"/>
    <col min="8199" max="8199" width="13.85546875" style="123" customWidth="1"/>
    <col min="8200" max="8200" width="10.28515625" style="123" customWidth="1"/>
    <col min="8201" max="8201" width="11.42578125" style="123" customWidth="1"/>
    <col min="8202" max="8202" width="16.7109375" style="123" customWidth="1"/>
    <col min="8203" max="8203" width="13.5703125" style="123" customWidth="1"/>
    <col min="8204" max="8448" width="0.85546875" style="123"/>
    <col min="8449" max="8449" width="8" style="123" customWidth="1"/>
    <col min="8450" max="8450" width="28.140625" style="123" customWidth="1"/>
    <col min="8451" max="8451" width="11.140625" style="123" customWidth="1"/>
    <col min="8452" max="8452" width="12.42578125" style="123" customWidth="1"/>
    <col min="8453" max="8453" width="13.85546875" style="123" customWidth="1"/>
    <col min="8454" max="8454" width="14.140625" style="123" customWidth="1"/>
    <col min="8455" max="8455" width="13.85546875" style="123" customWidth="1"/>
    <col min="8456" max="8456" width="10.28515625" style="123" customWidth="1"/>
    <col min="8457" max="8457" width="11.42578125" style="123" customWidth="1"/>
    <col min="8458" max="8458" width="16.7109375" style="123" customWidth="1"/>
    <col min="8459" max="8459" width="13.5703125" style="123" customWidth="1"/>
    <col min="8460" max="8704" width="0.85546875" style="123"/>
    <col min="8705" max="8705" width="8" style="123" customWidth="1"/>
    <col min="8706" max="8706" width="28.140625" style="123" customWidth="1"/>
    <col min="8707" max="8707" width="11.140625" style="123" customWidth="1"/>
    <col min="8708" max="8708" width="12.42578125" style="123" customWidth="1"/>
    <col min="8709" max="8709" width="13.85546875" style="123" customWidth="1"/>
    <col min="8710" max="8710" width="14.140625" style="123" customWidth="1"/>
    <col min="8711" max="8711" width="13.85546875" style="123" customWidth="1"/>
    <col min="8712" max="8712" width="10.28515625" style="123" customWidth="1"/>
    <col min="8713" max="8713" width="11.42578125" style="123" customWidth="1"/>
    <col min="8714" max="8714" width="16.7109375" style="123" customWidth="1"/>
    <col min="8715" max="8715" width="13.5703125" style="123" customWidth="1"/>
    <col min="8716" max="8960" width="0.85546875" style="123"/>
    <col min="8961" max="8961" width="8" style="123" customWidth="1"/>
    <col min="8962" max="8962" width="28.140625" style="123" customWidth="1"/>
    <col min="8963" max="8963" width="11.140625" style="123" customWidth="1"/>
    <col min="8964" max="8964" width="12.42578125" style="123" customWidth="1"/>
    <col min="8965" max="8965" width="13.85546875" style="123" customWidth="1"/>
    <col min="8966" max="8966" width="14.140625" style="123" customWidth="1"/>
    <col min="8967" max="8967" width="13.85546875" style="123" customWidth="1"/>
    <col min="8968" max="8968" width="10.28515625" style="123" customWidth="1"/>
    <col min="8969" max="8969" width="11.42578125" style="123" customWidth="1"/>
    <col min="8970" max="8970" width="16.7109375" style="123" customWidth="1"/>
    <col min="8971" max="8971" width="13.5703125" style="123" customWidth="1"/>
    <col min="8972" max="9216" width="0.85546875" style="123"/>
    <col min="9217" max="9217" width="8" style="123" customWidth="1"/>
    <col min="9218" max="9218" width="28.140625" style="123" customWidth="1"/>
    <col min="9219" max="9219" width="11.140625" style="123" customWidth="1"/>
    <col min="9220" max="9220" width="12.42578125" style="123" customWidth="1"/>
    <col min="9221" max="9221" width="13.85546875" style="123" customWidth="1"/>
    <col min="9222" max="9222" width="14.140625" style="123" customWidth="1"/>
    <col min="9223" max="9223" width="13.85546875" style="123" customWidth="1"/>
    <col min="9224" max="9224" width="10.28515625" style="123" customWidth="1"/>
    <col min="9225" max="9225" width="11.42578125" style="123" customWidth="1"/>
    <col min="9226" max="9226" width="16.7109375" style="123" customWidth="1"/>
    <col min="9227" max="9227" width="13.5703125" style="123" customWidth="1"/>
    <col min="9228" max="9472" width="0.85546875" style="123"/>
    <col min="9473" max="9473" width="8" style="123" customWidth="1"/>
    <col min="9474" max="9474" width="28.140625" style="123" customWidth="1"/>
    <col min="9475" max="9475" width="11.140625" style="123" customWidth="1"/>
    <col min="9476" max="9476" width="12.42578125" style="123" customWidth="1"/>
    <col min="9477" max="9477" width="13.85546875" style="123" customWidth="1"/>
    <col min="9478" max="9478" width="14.140625" style="123" customWidth="1"/>
    <col min="9479" max="9479" width="13.85546875" style="123" customWidth="1"/>
    <col min="9480" max="9480" width="10.28515625" style="123" customWidth="1"/>
    <col min="9481" max="9481" width="11.42578125" style="123" customWidth="1"/>
    <col min="9482" max="9482" width="16.7109375" style="123" customWidth="1"/>
    <col min="9483" max="9483" width="13.5703125" style="123" customWidth="1"/>
    <col min="9484" max="9728" width="0.85546875" style="123"/>
    <col min="9729" max="9729" width="8" style="123" customWidth="1"/>
    <col min="9730" max="9730" width="28.140625" style="123" customWidth="1"/>
    <col min="9731" max="9731" width="11.140625" style="123" customWidth="1"/>
    <col min="9732" max="9732" width="12.42578125" style="123" customWidth="1"/>
    <col min="9733" max="9733" width="13.85546875" style="123" customWidth="1"/>
    <col min="9734" max="9734" width="14.140625" style="123" customWidth="1"/>
    <col min="9735" max="9735" width="13.85546875" style="123" customWidth="1"/>
    <col min="9736" max="9736" width="10.28515625" style="123" customWidth="1"/>
    <col min="9737" max="9737" width="11.42578125" style="123" customWidth="1"/>
    <col min="9738" max="9738" width="16.7109375" style="123" customWidth="1"/>
    <col min="9739" max="9739" width="13.5703125" style="123" customWidth="1"/>
    <col min="9740" max="9984" width="0.85546875" style="123"/>
    <col min="9985" max="9985" width="8" style="123" customWidth="1"/>
    <col min="9986" max="9986" width="28.140625" style="123" customWidth="1"/>
    <col min="9987" max="9987" width="11.140625" style="123" customWidth="1"/>
    <col min="9988" max="9988" width="12.42578125" style="123" customWidth="1"/>
    <col min="9989" max="9989" width="13.85546875" style="123" customWidth="1"/>
    <col min="9990" max="9990" width="14.140625" style="123" customWidth="1"/>
    <col min="9991" max="9991" width="13.85546875" style="123" customWidth="1"/>
    <col min="9992" max="9992" width="10.28515625" style="123" customWidth="1"/>
    <col min="9993" max="9993" width="11.42578125" style="123" customWidth="1"/>
    <col min="9994" max="9994" width="16.7109375" style="123" customWidth="1"/>
    <col min="9995" max="9995" width="13.5703125" style="123" customWidth="1"/>
    <col min="9996" max="10240" width="0.85546875" style="123"/>
    <col min="10241" max="10241" width="8" style="123" customWidth="1"/>
    <col min="10242" max="10242" width="28.140625" style="123" customWidth="1"/>
    <col min="10243" max="10243" width="11.140625" style="123" customWidth="1"/>
    <col min="10244" max="10244" width="12.42578125" style="123" customWidth="1"/>
    <col min="10245" max="10245" width="13.85546875" style="123" customWidth="1"/>
    <col min="10246" max="10246" width="14.140625" style="123" customWidth="1"/>
    <col min="10247" max="10247" width="13.85546875" style="123" customWidth="1"/>
    <col min="10248" max="10248" width="10.28515625" style="123" customWidth="1"/>
    <col min="10249" max="10249" width="11.42578125" style="123" customWidth="1"/>
    <col min="10250" max="10250" width="16.7109375" style="123" customWidth="1"/>
    <col min="10251" max="10251" width="13.5703125" style="123" customWidth="1"/>
    <col min="10252" max="10496" width="0.85546875" style="123"/>
    <col min="10497" max="10497" width="8" style="123" customWidth="1"/>
    <col min="10498" max="10498" width="28.140625" style="123" customWidth="1"/>
    <col min="10499" max="10499" width="11.140625" style="123" customWidth="1"/>
    <col min="10500" max="10500" width="12.42578125" style="123" customWidth="1"/>
    <col min="10501" max="10501" width="13.85546875" style="123" customWidth="1"/>
    <col min="10502" max="10502" width="14.140625" style="123" customWidth="1"/>
    <col min="10503" max="10503" width="13.85546875" style="123" customWidth="1"/>
    <col min="10504" max="10504" width="10.28515625" style="123" customWidth="1"/>
    <col min="10505" max="10505" width="11.42578125" style="123" customWidth="1"/>
    <col min="10506" max="10506" width="16.7109375" style="123" customWidth="1"/>
    <col min="10507" max="10507" width="13.5703125" style="123" customWidth="1"/>
    <col min="10508" max="10752" width="0.85546875" style="123"/>
    <col min="10753" max="10753" width="8" style="123" customWidth="1"/>
    <col min="10754" max="10754" width="28.140625" style="123" customWidth="1"/>
    <col min="10755" max="10755" width="11.140625" style="123" customWidth="1"/>
    <col min="10756" max="10756" width="12.42578125" style="123" customWidth="1"/>
    <col min="10757" max="10757" width="13.85546875" style="123" customWidth="1"/>
    <col min="10758" max="10758" width="14.140625" style="123" customWidth="1"/>
    <col min="10759" max="10759" width="13.85546875" style="123" customWidth="1"/>
    <col min="10760" max="10760" width="10.28515625" style="123" customWidth="1"/>
    <col min="10761" max="10761" width="11.42578125" style="123" customWidth="1"/>
    <col min="10762" max="10762" width="16.7109375" style="123" customWidth="1"/>
    <col min="10763" max="10763" width="13.5703125" style="123" customWidth="1"/>
    <col min="10764" max="11008" width="0.85546875" style="123"/>
    <col min="11009" max="11009" width="8" style="123" customWidth="1"/>
    <col min="11010" max="11010" width="28.140625" style="123" customWidth="1"/>
    <col min="11011" max="11011" width="11.140625" style="123" customWidth="1"/>
    <col min="11012" max="11012" width="12.42578125" style="123" customWidth="1"/>
    <col min="11013" max="11013" width="13.85546875" style="123" customWidth="1"/>
    <col min="11014" max="11014" width="14.140625" style="123" customWidth="1"/>
    <col min="11015" max="11015" width="13.85546875" style="123" customWidth="1"/>
    <col min="11016" max="11016" width="10.28515625" style="123" customWidth="1"/>
    <col min="11017" max="11017" width="11.42578125" style="123" customWidth="1"/>
    <col min="11018" max="11018" width="16.7109375" style="123" customWidth="1"/>
    <col min="11019" max="11019" width="13.5703125" style="123" customWidth="1"/>
    <col min="11020" max="11264" width="0.85546875" style="123"/>
    <col min="11265" max="11265" width="8" style="123" customWidth="1"/>
    <col min="11266" max="11266" width="28.140625" style="123" customWidth="1"/>
    <col min="11267" max="11267" width="11.140625" style="123" customWidth="1"/>
    <col min="11268" max="11268" width="12.42578125" style="123" customWidth="1"/>
    <col min="11269" max="11269" width="13.85546875" style="123" customWidth="1"/>
    <col min="11270" max="11270" width="14.140625" style="123" customWidth="1"/>
    <col min="11271" max="11271" width="13.85546875" style="123" customWidth="1"/>
    <col min="11272" max="11272" width="10.28515625" style="123" customWidth="1"/>
    <col min="11273" max="11273" width="11.42578125" style="123" customWidth="1"/>
    <col min="11274" max="11274" width="16.7109375" style="123" customWidth="1"/>
    <col min="11275" max="11275" width="13.5703125" style="123" customWidth="1"/>
    <col min="11276" max="11520" width="0.85546875" style="123"/>
    <col min="11521" max="11521" width="8" style="123" customWidth="1"/>
    <col min="11522" max="11522" width="28.140625" style="123" customWidth="1"/>
    <col min="11523" max="11523" width="11.140625" style="123" customWidth="1"/>
    <col min="11524" max="11524" width="12.42578125" style="123" customWidth="1"/>
    <col min="11525" max="11525" width="13.85546875" style="123" customWidth="1"/>
    <col min="11526" max="11526" width="14.140625" style="123" customWidth="1"/>
    <col min="11527" max="11527" width="13.85546875" style="123" customWidth="1"/>
    <col min="11528" max="11528" width="10.28515625" style="123" customWidth="1"/>
    <col min="11529" max="11529" width="11.42578125" style="123" customWidth="1"/>
    <col min="11530" max="11530" width="16.7109375" style="123" customWidth="1"/>
    <col min="11531" max="11531" width="13.5703125" style="123" customWidth="1"/>
    <col min="11532" max="11776" width="0.85546875" style="123"/>
    <col min="11777" max="11777" width="8" style="123" customWidth="1"/>
    <col min="11778" max="11778" width="28.140625" style="123" customWidth="1"/>
    <col min="11779" max="11779" width="11.140625" style="123" customWidth="1"/>
    <col min="11780" max="11780" width="12.42578125" style="123" customWidth="1"/>
    <col min="11781" max="11781" width="13.85546875" style="123" customWidth="1"/>
    <col min="11782" max="11782" width="14.140625" style="123" customWidth="1"/>
    <col min="11783" max="11783" width="13.85546875" style="123" customWidth="1"/>
    <col min="11784" max="11784" width="10.28515625" style="123" customWidth="1"/>
    <col min="11785" max="11785" width="11.42578125" style="123" customWidth="1"/>
    <col min="11786" max="11786" width="16.7109375" style="123" customWidth="1"/>
    <col min="11787" max="11787" width="13.5703125" style="123" customWidth="1"/>
    <col min="11788" max="12032" width="0.85546875" style="123"/>
    <col min="12033" max="12033" width="8" style="123" customWidth="1"/>
    <col min="12034" max="12034" width="28.140625" style="123" customWidth="1"/>
    <col min="12035" max="12035" width="11.140625" style="123" customWidth="1"/>
    <col min="12036" max="12036" width="12.42578125" style="123" customWidth="1"/>
    <col min="12037" max="12037" width="13.85546875" style="123" customWidth="1"/>
    <col min="12038" max="12038" width="14.140625" style="123" customWidth="1"/>
    <col min="12039" max="12039" width="13.85546875" style="123" customWidth="1"/>
    <col min="12040" max="12040" width="10.28515625" style="123" customWidth="1"/>
    <col min="12041" max="12041" width="11.42578125" style="123" customWidth="1"/>
    <col min="12042" max="12042" width="16.7109375" style="123" customWidth="1"/>
    <col min="12043" max="12043" width="13.5703125" style="123" customWidth="1"/>
    <col min="12044" max="12288" width="0.85546875" style="123"/>
    <col min="12289" max="12289" width="8" style="123" customWidth="1"/>
    <col min="12290" max="12290" width="28.140625" style="123" customWidth="1"/>
    <col min="12291" max="12291" width="11.140625" style="123" customWidth="1"/>
    <col min="12292" max="12292" width="12.42578125" style="123" customWidth="1"/>
    <col min="12293" max="12293" width="13.85546875" style="123" customWidth="1"/>
    <col min="12294" max="12294" width="14.140625" style="123" customWidth="1"/>
    <col min="12295" max="12295" width="13.85546875" style="123" customWidth="1"/>
    <col min="12296" max="12296" width="10.28515625" style="123" customWidth="1"/>
    <col min="12297" max="12297" width="11.42578125" style="123" customWidth="1"/>
    <col min="12298" max="12298" width="16.7109375" style="123" customWidth="1"/>
    <col min="12299" max="12299" width="13.5703125" style="123" customWidth="1"/>
    <col min="12300" max="12544" width="0.85546875" style="123"/>
    <col min="12545" max="12545" width="8" style="123" customWidth="1"/>
    <col min="12546" max="12546" width="28.140625" style="123" customWidth="1"/>
    <col min="12547" max="12547" width="11.140625" style="123" customWidth="1"/>
    <col min="12548" max="12548" width="12.42578125" style="123" customWidth="1"/>
    <col min="12549" max="12549" width="13.85546875" style="123" customWidth="1"/>
    <col min="12550" max="12550" width="14.140625" style="123" customWidth="1"/>
    <col min="12551" max="12551" width="13.85546875" style="123" customWidth="1"/>
    <col min="12552" max="12552" width="10.28515625" style="123" customWidth="1"/>
    <col min="12553" max="12553" width="11.42578125" style="123" customWidth="1"/>
    <col min="12554" max="12554" width="16.7109375" style="123" customWidth="1"/>
    <col min="12555" max="12555" width="13.5703125" style="123" customWidth="1"/>
    <col min="12556" max="12800" width="0.85546875" style="123"/>
    <col min="12801" max="12801" width="8" style="123" customWidth="1"/>
    <col min="12802" max="12802" width="28.140625" style="123" customWidth="1"/>
    <col min="12803" max="12803" width="11.140625" style="123" customWidth="1"/>
    <col min="12804" max="12804" width="12.42578125" style="123" customWidth="1"/>
    <col min="12805" max="12805" width="13.85546875" style="123" customWidth="1"/>
    <col min="12806" max="12806" width="14.140625" style="123" customWidth="1"/>
    <col min="12807" max="12807" width="13.85546875" style="123" customWidth="1"/>
    <col min="12808" max="12808" width="10.28515625" style="123" customWidth="1"/>
    <col min="12809" max="12809" width="11.42578125" style="123" customWidth="1"/>
    <col min="12810" max="12810" width="16.7109375" style="123" customWidth="1"/>
    <col min="12811" max="12811" width="13.5703125" style="123" customWidth="1"/>
    <col min="12812" max="13056" width="0.85546875" style="123"/>
    <col min="13057" max="13057" width="8" style="123" customWidth="1"/>
    <col min="13058" max="13058" width="28.140625" style="123" customWidth="1"/>
    <col min="13059" max="13059" width="11.140625" style="123" customWidth="1"/>
    <col min="13060" max="13060" width="12.42578125" style="123" customWidth="1"/>
    <col min="13061" max="13061" width="13.85546875" style="123" customWidth="1"/>
    <col min="13062" max="13062" width="14.140625" style="123" customWidth="1"/>
    <col min="13063" max="13063" width="13.85546875" style="123" customWidth="1"/>
    <col min="13064" max="13064" width="10.28515625" style="123" customWidth="1"/>
    <col min="13065" max="13065" width="11.42578125" style="123" customWidth="1"/>
    <col min="13066" max="13066" width="16.7109375" style="123" customWidth="1"/>
    <col min="13067" max="13067" width="13.5703125" style="123" customWidth="1"/>
    <col min="13068" max="13312" width="0.85546875" style="123"/>
    <col min="13313" max="13313" width="8" style="123" customWidth="1"/>
    <col min="13314" max="13314" width="28.140625" style="123" customWidth="1"/>
    <col min="13315" max="13315" width="11.140625" style="123" customWidth="1"/>
    <col min="13316" max="13316" width="12.42578125" style="123" customWidth="1"/>
    <col min="13317" max="13317" width="13.85546875" style="123" customWidth="1"/>
    <col min="13318" max="13318" width="14.140625" style="123" customWidth="1"/>
    <col min="13319" max="13319" width="13.85546875" style="123" customWidth="1"/>
    <col min="13320" max="13320" width="10.28515625" style="123" customWidth="1"/>
    <col min="13321" max="13321" width="11.42578125" style="123" customWidth="1"/>
    <col min="13322" max="13322" width="16.7109375" style="123" customWidth="1"/>
    <col min="13323" max="13323" width="13.5703125" style="123" customWidth="1"/>
    <col min="13324" max="13568" width="0.85546875" style="123"/>
    <col min="13569" max="13569" width="8" style="123" customWidth="1"/>
    <col min="13570" max="13570" width="28.140625" style="123" customWidth="1"/>
    <col min="13571" max="13571" width="11.140625" style="123" customWidth="1"/>
    <col min="13572" max="13572" width="12.42578125" style="123" customWidth="1"/>
    <col min="13573" max="13573" width="13.85546875" style="123" customWidth="1"/>
    <col min="13574" max="13574" width="14.140625" style="123" customWidth="1"/>
    <col min="13575" max="13575" width="13.85546875" style="123" customWidth="1"/>
    <col min="13576" max="13576" width="10.28515625" style="123" customWidth="1"/>
    <col min="13577" max="13577" width="11.42578125" style="123" customWidth="1"/>
    <col min="13578" max="13578" width="16.7109375" style="123" customWidth="1"/>
    <col min="13579" max="13579" width="13.5703125" style="123" customWidth="1"/>
    <col min="13580" max="13824" width="0.85546875" style="123"/>
    <col min="13825" max="13825" width="8" style="123" customWidth="1"/>
    <col min="13826" max="13826" width="28.140625" style="123" customWidth="1"/>
    <col min="13827" max="13827" width="11.140625" style="123" customWidth="1"/>
    <col min="13828" max="13828" width="12.42578125" style="123" customWidth="1"/>
    <col min="13829" max="13829" width="13.85546875" style="123" customWidth="1"/>
    <col min="13830" max="13830" width="14.140625" style="123" customWidth="1"/>
    <col min="13831" max="13831" width="13.85546875" style="123" customWidth="1"/>
    <col min="13832" max="13832" width="10.28515625" style="123" customWidth="1"/>
    <col min="13833" max="13833" width="11.42578125" style="123" customWidth="1"/>
    <col min="13834" max="13834" width="16.7109375" style="123" customWidth="1"/>
    <col min="13835" max="13835" width="13.5703125" style="123" customWidth="1"/>
    <col min="13836" max="14080" width="0.85546875" style="123"/>
    <col min="14081" max="14081" width="8" style="123" customWidth="1"/>
    <col min="14082" max="14082" width="28.140625" style="123" customWidth="1"/>
    <col min="14083" max="14083" width="11.140625" style="123" customWidth="1"/>
    <col min="14084" max="14084" width="12.42578125" style="123" customWidth="1"/>
    <col min="14085" max="14085" width="13.85546875" style="123" customWidth="1"/>
    <col min="14086" max="14086" width="14.140625" style="123" customWidth="1"/>
    <col min="14087" max="14087" width="13.85546875" style="123" customWidth="1"/>
    <col min="14088" max="14088" width="10.28515625" style="123" customWidth="1"/>
    <col min="14089" max="14089" width="11.42578125" style="123" customWidth="1"/>
    <col min="14090" max="14090" width="16.7109375" style="123" customWidth="1"/>
    <col min="14091" max="14091" width="13.5703125" style="123" customWidth="1"/>
    <col min="14092" max="14336" width="0.85546875" style="123"/>
    <col min="14337" max="14337" width="8" style="123" customWidth="1"/>
    <col min="14338" max="14338" width="28.140625" style="123" customWidth="1"/>
    <col min="14339" max="14339" width="11.140625" style="123" customWidth="1"/>
    <col min="14340" max="14340" width="12.42578125" style="123" customWidth="1"/>
    <col min="14341" max="14341" width="13.85546875" style="123" customWidth="1"/>
    <col min="14342" max="14342" width="14.140625" style="123" customWidth="1"/>
    <col min="14343" max="14343" width="13.85546875" style="123" customWidth="1"/>
    <col min="14344" max="14344" width="10.28515625" style="123" customWidth="1"/>
    <col min="14345" max="14345" width="11.42578125" style="123" customWidth="1"/>
    <col min="14346" max="14346" width="16.7109375" style="123" customWidth="1"/>
    <col min="14347" max="14347" width="13.5703125" style="123" customWidth="1"/>
    <col min="14348" max="14592" width="0.85546875" style="123"/>
    <col min="14593" max="14593" width="8" style="123" customWidth="1"/>
    <col min="14594" max="14594" width="28.140625" style="123" customWidth="1"/>
    <col min="14595" max="14595" width="11.140625" style="123" customWidth="1"/>
    <col min="14596" max="14596" width="12.42578125" style="123" customWidth="1"/>
    <col min="14597" max="14597" width="13.85546875" style="123" customWidth="1"/>
    <col min="14598" max="14598" width="14.140625" style="123" customWidth="1"/>
    <col min="14599" max="14599" width="13.85546875" style="123" customWidth="1"/>
    <col min="14600" max="14600" width="10.28515625" style="123" customWidth="1"/>
    <col min="14601" max="14601" width="11.42578125" style="123" customWidth="1"/>
    <col min="14602" max="14602" width="16.7109375" style="123" customWidth="1"/>
    <col min="14603" max="14603" width="13.5703125" style="123" customWidth="1"/>
    <col min="14604" max="14848" width="0.85546875" style="123"/>
    <col min="14849" max="14849" width="8" style="123" customWidth="1"/>
    <col min="14850" max="14850" width="28.140625" style="123" customWidth="1"/>
    <col min="14851" max="14851" width="11.140625" style="123" customWidth="1"/>
    <col min="14852" max="14852" width="12.42578125" style="123" customWidth="1"/>
    <col min="14853" max="14853" width="13.85546875" style="123" customWidth="1"/>
    <col min="14854" max="14854" width="14.140625" style="123" customWidth="1"/>
    <col min="14855" max="14855" width="13.85546875" style="123" customWidth="1"/>
    <col min="14856" max="14856" width="10.28515625" style="123" customWidth="1"/>
    <col min="14857" max="14857" width="11.42578125" style="123" customWidth="1"/>
    <col min="14858" max="14858" width="16.7109375" style="123" customWidth="1"/>
    <col min="14859" max="14859" width="13.5703125" style="123" customWidth="1"/>
    <col min="14860" max="15104" width="0.85546875" style="123"/>
    <col min="15105" max="15105" width="8" style="123" customWidth="1"/>
    <col min="15106" max="15106" width="28.140625" style="123" customWidth="1"/>
    <col min="15107" max="15107" width="11.140625" style="123" customWidth="1"/>
    <col min="15108" max="15108" width="12.42578125" style="123" customWidth="1"/>
    <col min="15109" max="15109" width="13.85546875" style="123" customWidth="1"/>
    <col min="15110" max="15110" width="14.140625" style="123" customWidth="1"/>
    <col min="15111" max="15111" width="13.85546875" style="123" customWidth="1"/>
    <col min="15112" max="15112" width="10.28515625" style="123" customWidth="1"/>
    <col min="15113" max="15113" width="11.42578125" style="123" customWidth="1"/>
    <col min="15114" max="15114" width="16.7109375" style="123" customWidth="1"/>
    <col min="15115" max="15115" width="13.5703125" style="123" customWidth="1"/>
    <col min="15116" max="15360" width="0.85546875" style="123"/>
    <col min="15361" max="15361" width="8" style="123" customWidth="1"/>
    <col min="15362" max="15362" width="28.140625" style="123" customWidth="1"/>
    <col min="15363" max="15363" width="11.140625" style="123" customWidth="1"/>
    <col min="15364" max="15364" width="12.42578125" style="123" customWidth="1"/>
    <col min="15365" max="15365" width="13.85546875" style="123" customWidth="1"/>
    <col min="15366" max="15366" width="14.140625" style="123" customWidth="1"/>
    <col min="15367" max="15367" width="13.85546875" style="123" customWidth="1"/>
    <col min="15368" max="15368" width="10.28515625" style="123" customWidth="1"/>
    <col min="15369" max="15369" width="11.42578125" style="123" customWidth="1"/>
    <col min="15370" max="15370" width="16.7109375" style="123" customWidth="1"/>
    <col min="15371" max="15371" width="13.5703125" style="123" customWidth="1"/>
    <col min="15372" max="15616" width="0.85546875" style="123"/>
    <col min="15617" max="15617" width="8" style="123" customWidth="1"/>
    <col min="15618" max="15618" width="28.140625" style="123" customWidth="1"/>
    <col min="15619" max="15619" width="11.140625" style="123" customWidth="1"/>
    <col min="15620" max="15620" width="12.42578125" style="123" customWidth="1"/>
    <col min="15621" max="15621" width="13.85546875" style="123" customWidth="1"/>
    <col min="15622" max="15622" width="14.140625" style="123" customWidth="1"/>
    <col min="15623" max="15623" width="13.85546875" style="123" customWidth="1"/>
    <col min="15624" max="15624" width="10.28515625" style="123" customWidth="1"/>
    <col min="15625" max="15625" width="11.42578125" style="123" customWidth="1"/>
    <col min="15626" max="15626" width="16.7109375" style="123" customWidth="1"/>
    <col min="15627" max="15627" width="13.5703125" style="123" customWidth="1"/>
    <col min="15628" max="15872" width="0.85546875" style="123"/>
    <col min="15873" max="15873" width="8" style="123" customWidth="1"/>
    <col min="15874" max="15874" width="28.140625" style="123" customWidth="1"/>
    <col min="15875" max="15875" width="11.140625" style="123" customWidth="1"/>
    <col min="15876" max="15876" width="12.42578125" style="123" customWidth="1"/>
    <col min="15877" max="15877" width="13.85546875" style="123" customWidth="1"/>
    <col min="15878" max="15878" width="14.140625" style="123" customWidth="1"/>
    <col min="15879" max="15879" width="13.85546875" style="123" customWidth="1"/>
    <col min="15880" max="15880" width="10.28515625" style="123" customWidth="1"/>
    <col min="15881" max="15881" width="11.42578125" style="123" customWidth="1"/>
    <col min="15882" max="15882" width="16.7109375" style="123" customWidth="1"/>
    <col min="15883" max="15883" width="13.5703125" style="123" customWidth="1"/>
    <col min="15884" max="16128" width="0.85546875" style="123"/>
    <col min="16129" max="16129" width="8" style="123" customWidth="1"/>
    <col min="16130" max="16130" width="28.140625" style="123" customWidth="1"/>
    <col min="16131" max="16131" width="11.140625" style="123" customWidth="1"/>
    <col min="16132" max="16132" width="12.42578125" style="123" customWidth="1"/>
    <col min="16133" max="16133" width="13.85546875" style="123" customWidth="1"/>
    <col min="16134" max="16134" width="14.140625" style="123" customWidth="1"/>
    <col min="16135" max="16135" width="13.85546875" style="123" customWidth="1"/>
    <col min="16136" max="16136" width="10.28515625" style="123" customWidth="1"/>
    <col min="16137" max="16137" width="11.42578125" style="123" customWidth="1"/>
    <col min="16138" max="16138" width="16.7109375" style="123" customWidth="1"/>
    <col min="16139" max="16139" width="13.5703125" style="123" customWidth="1"/>
    <col min="16140" max="16384" width="0.85546875" style="123"/>
  </cols>
  <sheetData>
    <row r="1" spans="1:10" ht="30.75" customHeight="1">
      <c r="A1" s="232" t="s">
        <v>441</v>
      </c>
      <c r="B1" s="232"/>
      <c r="C1" s="232"/>
      <c r="D1" s="232"/>
      <c r="E1" s="232"/>
      <c r="F1" s="232"/>
      <c r="G1" s="232"/>
      <c r="H1" s="232"/>
      <c r="I1" s="232"/>
      <c r="J1" s="232"/>
    </row>
    <row r="3" spans="1:10">
      <c r="A3" s="60" t="s">
        <v>292</v>
      </c>
      <c r="B3" s="60"/>
      <c r="C3" s="248">
        <v>244</v>
      </c>
      <c r="D3" s="248"/>
      <c r="E3" s="248"/>
      <c r="F3" s="248"/>
      <c r="G3" s="248"/>
      <c r="H3" s="248"/>
      <c r="I3" s="248"/>
      <c r="J3" s="248"/>
    </row>
    <row r="4" spans="1:10">
      <c r="A4" s="60"/>
      <c r="B4" s="60"/>
      <c r="C4" s="61"/>
      <c r="D4" s="61"/>
      <c r="E4" s="61"/>
      <c r="F4" s="61"/>
      <c r="G4" s="61"/>
      <c r="H4" s="61"/>
      <c r="I4" s="61"/>
      <c r="J4" s="61"/>
    </row>
    <row r="5" spans="1:10">
      <c r="A5" s="63" t="s">
        <v>293</v>
      </c>
      <c r="B5" s="63"/>
      <c r="C5" s="63"/>
      <c r="D5" s="218" t="s">
        <v>438</v>
      </c>
      <c r="E5" s="218"/>
      <c r="F5" s="218"/>
      <c r="G5" s="218"/>
      <c r="H5" s="218"/>
      <c r="I5" s="218"/>
      <c r="J5" s="218"/>
    </row>
    <row r="7" spans="1:10">
      <c r="A7" s="216" t="s">
        <v>439</v>
      </c>
      <c r="B7" s="216"/>
      <c r="C7" s="216"/>
      <c r="D7" s="216"/>
      <c r="E7" s="216"/>
      <c r="F7" s="216"/>
      <c r="G7" s="216"/>
      <c r="H7" s="216"/>
      <c r="I7" s="216"/>
      <c r="J7" s="216"/>
    </row>
    <row r="9" spans="1:10" ht="15" customHeight="1">
      <c r="A9" s="232" t="s">
        <v>394</v>
      </c>
      <c r="B9" s="232"/>
      <c r="C9" s="232"/>
      <c r="D9" s="232"/>
      <c r="E9" s="232"/>
      <c r="F9" s="232"/>
      <c r="G9" s="232"/>
      <c r="H9" s="232"/>
      <c r="I9" s="232"/>
      <c r="J9" s="232"/>
    </row>
    <row r="11" spans="1:10" ht="38.25">
      <c r="A11" s="120" t="s">
        <v>296</v>
      </c>
      <c r="B11" s="249" t="s">
        <v>336</v>
      </c>
      <c r="C11" s="250"/>
      <c r="D11" s="250"/>
      <c r="E11" s="250"/>
      <c r="F11" s="250"/>
      <c r="G11" s="251"/>
      <c r="H11" s="120" t="s">
        <v>386</v>
      </c>
      <c r="I11" s="120" t="s">
        <v>387</v>
      </c>
      <c r="J11" s="120" t="s">
        <v>388</v>
      </c>
    </row>
    <row r="12" spans="1:10">
      <c r="A12" s="125">
        <v>1</v>
      </c>
      <c r="B12" s="234">
        <v>2</v>
      </c>
      <c r="C12" s="235"/>
      <c r="D12" s="235"/>
      <c r="E12" s="235"/>
      <c r="F12" s="235"/>
      <c r="G12" s="236"/>
      <c r="H12" s="125">
        <v>3</v>
      </c>
      <c r="I12" s="125">
        <v>4</v>
      </c>
      <c r="J12" s="125">
        <v>5</v>
      </c>
    </row>
    <row r="13" spans="1:10">
      <c r="A13" s="67" t="s">
        <v>36</v>
      </c>
      <c r="B13" s="229" t="s">
        <v>395</v>
      </c>
      <c r="C13" s="230"/>
      <c r="D13" s="230"/>
      <c r="E13" s="230"/>
      <c r="F13" s="230"/>
      <c r="G13" s="231"/>
      <c r="H13" s="87">
        <v>44694.6</v>
      </c>
      <c r="I13" s="86">
        <v>50</v>
      </c>
      <c r="J13" s="86">
        <f>H13*I13</f>
        <v>2234730</v>
      </c>
    </row>
    <row r="14" spans="1:10">
      <c r="A14" s="67" t="s">
        <v>37</v>
      </c>
      <c r="B14" s="229" t="s">
        <v>396</v>
      </c>
      <c r="C14" s="230"/>
      <c r="D14" s="230"/>
      <c r="E14" s="230"/>
      <c r="F14" s="230"/>
      <c r="G14" s="231"/>
      <c r="H14" s="87">
        <v>17236.599999999999</v>
      </c>
      <c r="I14" s="86">
        <v>50</v>
      </c>
      <c r="J14" s="86">
        <f>H14*I14</f>
        <v>861829.99999999988</v>
      </c>
    </row>
    <row r="15" spans="1:10">
      <c r="A15" s="67"/>
      <c r="B15" s="229"/>
      <c r="C15" s="230"/>
      <c r="D15" s="230"/>
      <c r="E15" s="230"/>
      <c r="F15" s="230"/>
      <c r="G15" s="231"/>
      <c r="H15" s="87"/>
      <c r="I15" s="86"/>
      <c r="J15" s="86"/>
    </row>
    <row r="16" spans="1:10">
      <c r="A16" s="85"/>
      <c r="B16" s="227" t="s">
        <v>313</v>
      </c>
      <c r="C16" s="247"/>
      <c r="D16" s="247"/>
      <c r="E16" s="247"/>
      <c r="F16" s="247"/>
      <c r="G16" s="228"/>
      <c r="H16" s="86"/>
      <c r="I16" s="125" t="s">
        <v>48</v>
      </c>
      <c r="J16" s="83">
        <f>SUM(J13:J15)</f>
        <v>3096560</v>
      </c>
    </row>
    <row r="19" spans="1:10">
      <c r="A19" s="232" t="s">
        <v>397</v>
      </c>
      <c r="B19" s="232"/>
      <c r="C19" s="232"/>
      <c r="D19" s="232"/>
      <c r="E19" s="232"/>
      <c r="F19" s="232"/>
      <c r="G19" s="232"/>
      <c r="H19" s="232"/>
      <c r="I19" s="232"/>
      <c r="J19" s="232"/>
    </row>
    <row r="21" spans="1:10" ht="38.25">
      <c r="A21" s="120" t="s">
        <v>296</v>
      </c>
      <c r="B21" s="249" t="s">
        <v>336</v>
      </c>
      <c r="C21" s="250"/>
      <c r="D21" s="250"/>
      <c r="E21" s="250"/>
      <c r="F21" s="250"/>
      <c r="G21" s="251"/>
      <c r="H21" s="120" t="s">
        <v>386</v>
      </c>
      <c r="I21" s="120" t="s">
        <v>387</v>
      </c>
      <c r="J21" s="120" t="s">
        <v>388</v>
      </c>
    </row>
    <row r="22" spans="1:10">
      <c r="A22" s="125">
        <v>1</v>
      </c>
      <c r="B22" s="234">
        <v>2</v>
      </c>
      <c r="C22" s="235"/>
      <c r="D22" s="235"/>
      <c r="E22" s="235"/>
      <c r="F22" s="235"/>
      <c r="G22" s="236"/>
      <c r="H22" s="125">
        <v>3</v>
      </c>
      <c r="I22" s="125">
        <v>4</v>
      </c>
      <c r="J22" s="125">
        <v>5</v>
      </c>
    </row>
    <row r="23" spans="1:10">
      <c r="A23" s="67"/>
      <c r="B23" s="229"/>
      <c r="C23" s="230"/>
      <c r="D23" s="230"/>
      <c r="E23" s="230"/>
      <c r="F23" s="230"/>
      <c r="G23" s="231"/>
      <c r="H23" s="87"/>
      <c r="I23" s="86"/>
      <c r="J23" s="86"/>
    </row>
    <row r="24" spans="1:10">
      <c r="A24" s="67"/>
      <c r="B24" s="229"/>
      <c r="C24" s="230"/>
      <c r="D24" s="230"/>
      <c r="E24" s="230"/>
      <c r="F24" s="230"/>
      <c r="G24" s="231"/>
      <c r="H24" s="87"/>
      <c r="I24" s="86"/>
      <c r="J24" s="86"/>
    </row>
    <row r="25" spans="1:10">
      <c r="A25" s="67"/>
      <c r="B25" s="229"/>
      <c r="C25" s="230"/>
      <c r="D25" s="230"/>
      <c r="E25" s="230"/>
      <c r="F25" s="230"/>
      <c r="G25" s="231"/>
      <c r="H25" s="87"/>
      <c r="I25" s="86"/>
      <c r="J25" s="86"/>
    </row>
    <row r="26" spans="1:10">
      <c r="A26" s="67"/>
      <c r="B26" s="229"/>
      <c r="C26" s="230"/>
      <c r="D26" s="230"/>
      <c r="E26" s="230"/>
      <c r="F26" s="230"/>
      <c r="G26" s="231"/>
      <c r="H26" s="87"/>
      <c r="I26" s="86"/>
      <c r="J26" s="86"/>
    </row>
    <row r="27" spans="1:10">
      <c r="A27" s="85"/>
      <c r="B27" s="227" t="s">
        <v>313</v>
      </c>
      <c r="C27" s="247"/>
      <c r="D27" s="247"/>
      <c r="E27" s="247"/>
      <c r="F27" s="247"/>
      <c r="G27" s="228"/>
      <c r="H27" s="86"/>
      <c r="I27" s="125" t="s">
        <v>48</v>
      </c>
      <c r="J27" s="86">
        <f>SUM(J23:J26)</f>
        <v>0</v>
      </c>
    </row>
    <row r="29" spans="1:10">
      <c r="A29" s="216"/>
      <c r="B29" s="216"/>
      <c r="C29" s="216"/>
      <c r="D29" s="216"/>
      <c r="E29" s="216"/>
      <c r="F29" s="216"/>
      <c r="G29" s="216"/>
      <c r="H29" s="216"/>
      <c r="I29" s="216"/>
      <c r="J29" s="216"/>
    </row>
    <row r="30" spans="1:10">
      <c r="A30" s="63"/>
      <c r="B30" s="63"/>
      <c r="C30" s="63"/>
      <c r="D30" s="63"/>
      <c r="E30" s="63"/>
      <c r="F30" s="63"/>
      <c r="G30" s="63"/>
      <c r="H30" s="63"/>
      <c r="I30" s="63"/>
      <c r="J30" s="63"/>
    </row>
    <row r="31" spans="1:10">
      <c r="J31" s="97">
        <f>J16+J27</f>
        <v>3096560</v>
      </c>
    </row>
  </sheetData>
  <mergeCells count="20">
    <mergeCell ref="B24:G24"/>
    <mergeCell ref="B25:G25"/>
    <mergeCell ref="B26:G26"/>
    <mergeCell ref="B27:G27"/>
    <mergeCell ref="A29:J29"/>
    <mergeCell ref="B21:G21"/>
    <mergeCell ref="B22:G22"/>
    <mergeCell ref="B23:G23"/>
    <mergeCell ref="A1:J1"/>
    <mergeCell ref="C3:J3"/>
    <mergeCell ref="D5:J5"/>
    <mergeCell ref="A7:J7"/>
    <mergeCell ref="A9:J9"/>
    <mergeCell ref="B11:G11"/>
    <mergeCell ref="B12:G12"/>
    <mergeCell ref="B13:G13"/>
    <mergeCell ref="B14:G14"/>
    <mergeCell ref="A19:J19"/>
    <mergeCell ref="B15:G15"/>
    <mergeCell ref="B16:G1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85"/>
  <sheetViews>
    <sheetView tabSelected="1" workbookViewId="0">
      <selection activeCell="C7" sqref="C7:J7"/>
    </sheetView>
  </sheetViews>
  <sheetFormatPr defaultColWidth="0.85546875" defaultRowHeight="15"/>
  <cols>
    <col min="1" max="1" width="8" style="123" customWidth="1"/>
    <col min="2" max="2" width="19.140625" style="123" customWidth="1"/>
    <col min="3" max="3" width="16.7109375" style="123" customWidth="1"/>
    <col min="4" max="4" width="16.5703125" style="123" customWidth="1"/>
    <col min="5" max="5" width="17.5703125" style="123" customWidth="1"/>
    <col min="6" max="6" width="14.85546875" style="123" customWidth="1"/>
    <col min="7" max="7" width="13" style="123" customWidth="1"/>
    <col min="8" max="8" width="14.140625" style="123" customWidth="1"/>
    <col min="9" max="9" width="13" style="123" customWidth="1"/>
    <col min="10" max="10" width="23.42578125" style="123" customWidth="1"/>
    <col min="11" max="256" width="0.85546875" style="123"/>
    <col min="257" max="257" width="8" style="123" customWidth="1"/>
    <col min="258" max="258" width="19.140625" style="123" customWidth="1"/>
    <col min="259" max="259" width="16.7109375" style="123" customWidth="1"/>
    <col min="260" max="260" width="16.5703125" style="123" customWidth="1"/>
    <col min="261" max="261" width="17.5703125" style="123" customWidth="1"/>
    <col min="262" max="262" width="14.85546875" style="123" customWidth="1"/>
    <col min="263" max="263" width="13" style="123" customWidth="1"/>
    <col min="264" max="264" width="14.140625" style="123" customWidth="1"/>
    <col min="265" max="265" width="13" style="123" customWidth="1"/>
    <col min="266" max="266" width="23.42578125" style="123" customWidth="1"/>
    <col min="267" max="512" width="0.85546875" style="123"/>
    <col min="513" max="513" width="8" style="123" customWidth="1"/>
    <col min="514" max="514" width="19.140625" style="123" customWidth="1"/>
    <col min="515" max="515" width="16.7109375" style="123" customWidth="1"/>
    <col min="516" max="516" width="16.5703125" style="123" customWidth="1"/>
    <col min="517" max="517" width="17.5703125" style="123" customWidth="1"/>
    <col min="518" max="518" width="14.85546875" style="123" customWidth="1"/>
    <col min="519" max="519" width="13" style="123" customWidth="1"/>
    <col min="520" max="520" width="14.140625" style="123" customWidth="1"/>
    <col min="521" max="521" width="13" style="123" customWidth="1"/>
    <col min="522" max="522" width="23.42578125" style="123" customWidth="1"/>
    <col min="523" max="768" width="0.85546875" style="123"/>
    <col min="769" max="769" width="8" style="123" customWidth="1"/>
    <col min="770" max="770" width="19.140625" style="123" customWidth="1"/>
    <col min="771" max="771" width="16.7109375" style="123" customWidth="1"/>
    <col min="772" max="772" width="16.5703125" style="123" customWidth="1"/>
    <col min="773" max="773" width="17.5703125" style="123" customWidth="1"/>
    <col min="774" max="774" width="14.85546875" style="123" customWidth="1"/>
    <col min="775" max="775" width="13" style="123" customWidth="1"/>
    <col min="776" max="776" width="14.140625" style="123" customWidth="1"/>
    <col min="777" max="777" width="13" style="123" customWidth="1"/>
    <col min="778" max="778" width="23.42578125" style="123" customWidth="1"/>
    <col min="779" max="1024" width="0.85546875" style="123"/>
    <col min="1025" max="1025" width="8" style="123" customWidth="1"/>
    <col min="1026" max="1026" width="19.140625" style="123" customWidth="1"/>
    <col min="1027" max="1027" width="16.7109375" style="123" customWidth="1"/>
    <col min="1028" max="1028" width="16.5703125" style="123" customWidth="1"/>
    <col min="1029" max="1029" width="17.5703125" style="123" customWidth="1"/>
    <col min="1030" max="1030" width="14.85546875" style="123" customWidth="1"/>
    <col min="1031" max="1031" width="13" style="123" customWidth="1"/>
    <col min="1032" max="1032" width="14.140625" style="123" customWidth="1"/>
    <col min="1033" max="1033" width="13" style="123" customWidth="1"/>
    <col min="1034" max="1034" width="23.42578125" style="123" customWidth="1"/>
    <col min="1035" max="1280" width="0.85546875" style="123"/>
    <col min="1281" max="1281" width="8" style="123" customWidth="1"/>
    <col min="1282" max="1282" width="19.140625" style="123" customWidth="1"/>
    <col min="1283" max="1283" width="16.7109375" style="123" customWidth="1"/>
    <col min="1284" max="1284" width="16.5703125" style="123" customWidth="1"/>
    <col min="1285" max="1285" width="17.5703125" style="123" customWidth="1"/>
    <col min="1286" max="1286" width="14.85546875" style="123" customWidth="1"/>
    <col min="1287" max="1287" width="13" style="123" customWidth="1"/>
    <col min="1288" max="1288" width="14.140625" style="123" customWidth="1"/>
    <col min="1289" max="1289" width="13" style="123" customWidth="1"/>
    <col min="1290" max="1290" width="23.42578125" style="123" customWidth="1"/>
    <col min="1291" max="1536" width="0.85546875" style="123"/>
    <col min="1537" max="1537" width="8" style="123" customWidth="1"/>
    <col min="1538" max="1538" width="19.140625" style="123" customWidth="1"/>
    <col min="1539" max="1539" width="16.7109375" style="123" customWidth="1"/>
    <col min="1540" max="1540" width="16.5703125" style="123" customWidth="1"/>
    <col min="1541" max="1541" width="17.5703125" style="123" customWidth="1"/>
    <col min="1542" max="1542" width="14.85546875" style="123" customWidth="1"/>
    <col min="1543" max="1543" width="13" style="123" customWidth="1"/>
    <col min="1544" max="1544" width="14.140625" style="123" customWidth="1"/>
    <col min="1545" max="1545" width="13" style="123" customWidth="1"/>
    <col min="1546" max="1546" width="23.42578125" style="123" customWidth="1"/>
    <col min="1547" max="1792" width="0.85546875" style="123"/>
    <col min="1793" max="1793" width="8" style="123" customWidth="1"/>
    <col min="1794" max="1794" width="19.140625" style="123" customWidth="1"/>
    <col min="1795" max="1795" width="16.7109375" style="123" customWidth="1"/>
    <col min="1796" max="1796" width="16.5703125" style="123" customWidth="1"/>
    <col min="1797" max="1797" width="17.5703125" style="123" customWidth="1"/>
    <col min="1798" max="1798" width="14.85546875" style="123" customWidth="1"/>
    <col min="1799" max="1799" width="13" style="123" customWidth="1"/>
    <col min="1800" max="1800" width="14.140625" style="123" customWidth="1"/>
    <col min="1801" max="1801" width="13" style="123" customWidth="1"/>
    <col min="1802" max="1802" width="23.42578125" style="123" customWidth="1"/>
    <col min="1803" max="2048" width="0.85546875" style="123"/>
    <col min="2049" max="2049" width="8" style="123" customWidth="1"/>
    <col min="2050" max="2050" width="19.140625" style="123" customWidth="1"/>
    <col min="2051" max="2051" width="16.7109375" style="123" customWidth="1"/>
    <col min="2052" max="2052" width="16.5703125" style="123" customWidth="1"/>
    <col min="2053" max="2053" width="17.5703125" style="123" customWidth="1"/>
    <col min="2054" max="2054" width="14.85546875" style="123" customWidth="1"/>
    <col min="2055" max="2055" width="13" style="123" customWidth="1"/>
    <col min="2056" max="2056" width="14.140625" style="123" customWidth="1"/>
    <col min="2057" max="2057" width="13" style="123" customWidth="1"/>
    <col min="2058" max="2058" width="23.42578125" style="123" customWidth="1"/>
    <col min="2059" max="2304" width="0.85546875" style="123"/>
    <col min="2305" max="2305" width="8" style="123" customWidth="1"/>
    <col min="2306" max="2306" width="19.140625" style="123" customWidth="1"/>
    <col min="2307" max="2307" width="16.7109375" style="123" customWidth="1"/>
    <col min="2308" max="2308" width="16.5703125" style="123" customWidth="1"/>
    <col min="2309" max="2309" width="17.5703125" style="123" customWidth="1"/>
    <col min="2310" max="2310" width="14.85546875" style="123" customWidth="1"/>
    <col min="2311" max="2311" width="13" style="123" customWidth="1"/>
    <col min="2312" max="2312" width="14.140625" style="123" customWidth="1"/>
    <col min="2313" max="2313" width="13" style="123" customWidth="1"/>
    <col min="2314" max="2314" width="23.42578125" style="123" customWidth="1"/>
    <col min="2315" max="2560" width="0.85546875" style="123"/>
    <col min="2561" max="2561" width="8" style="123" customWidth="1"/>
    <col min="2562" max="2562" width="19.140625" style="123" customWidth="1"/>
    <col min="2563" max="2563" width="16.7109375" style="123" customWidth="1"/>
    <col min="2564" max="2564" width="16.5703125" style="123" customWidth="1"/>
    <col min="2565" max="2565" width="17.5703125" style="123" customWidth="1"/>
    <col min="2566" max="2566" width="14.85546875" style="123" customWidth="1"/>
    <col min="2567" max="2567" width="13" style="123" customWidth="1"/>
    <col min="2568" max="2568" width="14.140625" style="123" customWidth="1"/>
    <col min="2569" max="2569" width="13" style="123" customWidth="1"/>
    <col min="2570" max="2570" width="23.42578125" style="123" customWidth="1"/>
    <col min="2571" max="2816" width="0.85546875" style="123"/>
    <col min="2817" max="2817" width="8" style="123" customWidth="1"/>
    <col min="2818" max="2818" width="19.140625" style="123" customWidth="1"/>
    <col min="2819" max="2819" width="16.7109375" style="123" customWidth="1"/>
    <col min="2820" max="2820" width="16.5703125" style="123" customWidth="1"/>
    <col min="2821" max="2821" width="17.5703125" style="123" customWidth="1"/>
    <col min="2822" max="2822" width="14.85546875" style="123" customWidth="1"/>
    <col min="2823" max="2823" width="13" style="123" customWidth="1"/>
    <col min="2824" max="2824" width="14.140625" style="123" customWidth="1"/>
    <col min="2825" max="2825" width="13" style="123" customWidth="1"/>
    <col min="2826" max="2826" width="23.42578125" style="123" customWidth="1"/>
    <col min="2827" max="3072" width="0.85546875" style="123"/>
    <col min="3073" max="3073" width="8" style="123" customWidth="1"/>
    <col min="3074" max="3074" width="19.140625" style="123" customWidth="1"/>
    <col min="3075" max="3075" width="16.7109375" style="123" customWidth="1"/>
    <col min="3076" max="3076" width="16.5703125" style="123" customWidth="1"/>
    <col min="3077" max="3077" width="17.5703125" style="123" customWidth="1"/>
    <col min="3078" max="3078" width="14.85546875" style="123" customWidth="1"/>
    <col min="3079" max="3079" width="13" style="123" customWidth="1"/>
    <col min="3080" max="3080" width="14.140625" style="123" customWidth="1"/>
    <col min="3081" max="3081" width="13" style="123" customWidth="1"/>
    <col min="3082" max="3082" width="23.42578125" style="123" customWidth="1"/>
    <col min="3083" max="3328" width="0.85546875" style="123"/>
    <col min="3329" max="3329" width="8" style="123" customWidth="1"/>
    <col min="3330" max="3330" width="19.140625" style="123" customWidth="1"/>
    <col min="3331" max="3331" width="16.7109375" style="123" customWidth="1"/>
    <col min="3332" max="3332" width="16.5703125" style="123" customWidth="1"/>
    <col min="3333" max="3333" width="17.5703125" style="123" customWidth="1"/>
    <col min="3334" max="3334" width="14.85546875" style="123" customWidth="1"/>
    <col min="3335" max="3335" width="13" style="123" customWidth="1"/>
    <col min="3336" max="3336" width="14.140625" style="123" customWidth="1"/>
    <col min="3337" max="3337" width="13" style="123" customWidth="1"/>
    <col min="3338" max="3338" width="23.42578125" style="123" customWidth="1"/>
    <col min="3339" max="3584" width="0.85546875" style="123"/>
    <col min="3585" max="3585" width="8" style="123" customWidth="1"/>
    <col min="3586" max="3586" width="19.140625" style="123" customWidth="1"/>
    <col min="3587" max="3587" width="16.7109375" style="123" customWidth="1"/>
    <col min="3588" max="3588" width="16.5703125" style="123" customWidth="1"/>
    <col min="3589" max="3589" width="17.5703125" style="123" customWidth="1"/>
    <col min="3590" max="3590" width="14.85546875" style="123" customWidth="1"/>
    <col min="3591" max="3591" width="13" style="123" customWidth="1"/>
    <col min="3592" max="3592" width="14.140625" style="123" customWidth="1"/>
    <col min="3593" max="3593" width="13" style="123" customWidth="1"/>
    <col min="3594" max="3594" width="23.42578125" style="123" customWidth="1"/>
    <col min="3595" max="3840" width="0.85546875" style="123"/>
    <col min="3841" max="3841" width="8" style="123" customWidth="1"/>
    <col min="3842" max="3842" width="19.140625" style="123" customWidth="1"/>
    <col min="3843" max="3843" width="16.7109375" style="123" customWidth="1"/>
    <col min="3844" max="3844" width="16.5703125" style="123" customWidth="1"/>
    <col min="3845" max="3845" width="17.5703125" style="123" customWidth="1"/>
    <col min="3846" max="3846" width="14.85546875" style="123" customWidth="1"/>
    <col min="3847" max="3847" width="13" style="123" customWidth="1"/>
    <col min="3848" max="3848" width="14.140625" style="123" customWidth="1"/>
    <col min="3849" max="3849" width="13" style="123" customWidth="1"/>
    <col min="3850" max="3850" width="23.42578125" style="123" customWidth="1"/>
    <col min="3851" max="4096" width="0.85546875" style="123"/>
    <col min="4097" max="4097" width="8" style="123" customWidth="1"/>
    <col min="4098" max="4098" width="19.140625" style="123" customWidth="1"/>
    <col min="4099" max="4099" width="16.7109375" style="123" customWidth="1"/>
    <col min="4100" max="4100" width="16.5703125" style="123" customWidth="1"/>
    <col min="4101" max="4101" width="17.5703125" style="123" customWidth="1"/>
    <col min="4102" max="4102" width="14.85546875" style="123" customWidth="1"/>
    <col min="4103" max="4103" width="13" style="123" customWidth="1"/>
    <col min="4104" max="4104" width="14.140625" style="123" customWidth="1"/>
    <col min="4105" max="4105" width="13" style="123" customWidth="1"/>
    <col min="4106" max="4106" width="23.42578125" style="123" customWidth="1"/>
    <col min="4107" max="4352" width="0.85546875" style="123"/>
    <col min="4353" max="4353" width="8" style="123" customWidth="1"/>
    <col min="4354" max="4354" width="19.140625" style="123" customWidth="1"/>
    <col min="4355" max="4355" width="16.7109375" style="123" customWidth="1"/>
    <col min="4356" max="4356" width="16.5703125" style="123" customWidth="1"/>
    <col min="4357" max="4357" width="17.5703125" style="123" customWidth="1"/>
    <col min="4358" max="4358" width="14.85546875" style="123" customWidth="1"/>
    <col min="4359" max="4359" width="13" style="123" customWidth="1"/>
    <col min="4360" max="4360" width="14.140625" style="123" customWidth="1"/>
    <col min="4361" max="4361" width="13" style="123" customWidth="1"/>
    <col min="4362" max="4362" width="23.42578125" style="123" customWidth="1"/>
    <col min="4363" max="4608" width="0.85546875" style="123"/>
    <col min="4609" max="4609" width="8" style="123" customWidth="1"/>
    <col min="4610" max="4610" width="19.140625" style="123" customWidth="1"/>
    <col min="4611" max="4611" width="16.7109375" style="123" customWidth="1"/>
    <col min="4612" max="4612" width="16.5703125" style="123" customWidth="1"/>
    <col min="4613" max="4613" width="17.5703125" style="123" customWidth="1"/>
    <col min="4614" max="4614" width="14.85546875" style="123" customWidth="1"/>
    <col min="4615" max="4615" width="13" style="123" customWidth="1"/>
    <col min="4616" max="4616" width="14.140625" style="123" customWidth="1"/>
    <col min="4617" max="4617" width="13" style="123" customWidth="1"/>
    <col min="4618" max="4618" width="23.42578125" style="123" customWidth="1"/>
    <col min="4619" max="4864" width="0.85546875" style="123"/>
    <col min="4865" max="4865" width="8" style="123" customWidth="1"/>
    <col min="4866" max="4866" width="19.140625" style="123" customWidth="1"/>
    <col min="4867" max="4867" width="16.7109375" style="123" customWidth="1"/>
    <col min="4868" max="4868" width="16.5703125" style="123" customWidth="1"/>
    <col min="4869" max="4869" width="17.5703125" style="123" customWidth="1"/>
    <col min="4870" max="4870" width="14.85546875" style="123" customWidth="1"/>
    <col min="4871" max="4871" width="13" style="123" customWidth="1"/>
    <col min="4872" max="4872" width="14.140625" style="123" customWidth="1"/>
    <col min="4873" max="4873" width="13" style="123" customWidth="1"/>
    <col min="4874" max="4874" width="23.42578125" style="123" customWidth="1"/>
    <col min="4875" max="5120" width="0.85546875" style="123"/>
    <col min="5121" max="5121" width="8" style="123" customWidth="1"/>
    <col min="5122" max="5122" width="19.140625" style="123" customWidth="1"/>
    <col min="5123" max="5123" width="16.7109375" style="123" customWidth="1"/>
    <col min="5124" max="5124" width="16.5703125" style="123" customWidth="1"/>
    <col min="5125" max="5125" width="17.5703125" style="123" customWidth="1"/>
    <col min="5126" max="5126" width="14.85546875" style="123" customWidth="1"/>
    <col min="5127" max="5127" width="13" style="123" customWidth="1"/>
    <col min="5128" max="5128" width="14.140625" style="123" customWidth="1"/>
    <col min="5129" max="5129" width="13" style="123" customWidth="1"/>
    <col min="5130" max="5130" width="23.42578125" style="123" customWidth="1"/>
    <col min="5131" max="5376" width="0.85546875" style="123"/>
    <col min="5377" max="5377" width="8" style="123" customWidth="1"/>
    <col min="5378" max="5378" width="19.140625" style="123" customWidth="1"/>
    <col min="5379" max="5379" width="16.7109375" style="123" customWidth="1"/>
    <col min="5380" max="5380" width="16.5703125" style="123" customWidth="1"/>
    <col min="5381" max="5381" width="17.5703125" style="123" customWidth="1"/>
    <col min="5382" max="5382" width="14.85546875" style="123" customWidth="1"/>
    <col min="5383" max="5383" width="13" style="123" customWidth="1"/>
    <col min="5384" max="5384" width="14.140625" style="123" customWidth="1"/>
    <col min="5385" max="5385" width="13" style="123" customWidth="1"/>
    <col min="5386" max="5386" width="23.42578125" style="123" customWidth="1"/>
    <col min="5387" max="5632" width="0.85546875" style="123"/>
    <col min="5633" max="5633" width="8" style="123" customWidth="1"/>
    <col min="5634" max="5634" width="19.140625" style="123" customWidth="1"/>
    <col min="5635" max="5635" width="16.7109375" style="123" customWidth="1"/>
    <col min="5636" max="5636" width="16.5703125" style="123" customWidth="1"/>
    <col min="5637" max="5637" width="17.5703125" style="123" customWidth="1"/>
    <col min="5638" max="5638" width="14.85546875" style="123" customWidth="1"/>
    <col min="5639" max="5639" width="13" style="123" customWidth="1"/>
    <col min="5640" max="5640" width="14.140625" style="123" customWidth="1"/>
    <col min="5641" max="5641" width="13" style="123" customWidth="1"/>
    <col min="5642" max="5642" width="23.42578125" style="123" customWidth="1"/>
    <col min="5643" max="5888" width="0.85546875" style="123"/>
    <col min="5889" max="5889" width="8" style="123" customWidth="1"/>
    <col min="5890" max="5890" width="19.140625" style="123" customWidth="1"/>
    <col min="5891" max="5891" width="16.7109375" style="123" customWidth="1"/>
    <col min="5892" max="5892" width="16.5703125" style="123" customWidth="1"/>
    <col min="5893" max="5893" width="17.5703125" style="123" customWidth="1"/>
    <col min="5894" max="5894" width="14.85546875" style="123" customWidth="1"/>
    <col min="5895" max="5895" width="13" style="123" customWidth="1"/>
    <col min="5896" max="5896" width="14.140625" style="123" customWidth="1"/>
    <col min="5897" max="5897" width="13" style="123" customWidth="1"/>
    <col min="5898" max="5898" width="23.42578125" style="123" customWidth="1"/>
    <col min="5899" max="6144" width="0.85546875" style="123"/>
    <col min="6145" max="6145" width="8" style="123" customWidth="1"/>
    <col min="6146" max="6146" width="19.140625" style="123" customWidth="1"/>
    <col min="6147" max="6147" width="16.7109375" style="123" customWidth="1"/>
    <col min="6148" max="6148" width="16.5703125" style="123" customWidth="1"/>
    <col min="6149" max="6149" width="17.5703125" style="123" customWidth="1"/>
    <col min="6150" max="6150" width="14.85546875" style="123" customWidth="1"/>
    <col min="6151" max="6151" width="13" style="123" customWidth="1"/>
    <col min="6152" max="6152" width="14.140625" style="123" customWidth="1"/>
    <col min="6153" max="6153" width="13" style="123" customWidth="1"/>
    <col min="6154" max="6154" width="23.42578125" style="123" customWidth="1"/>
    <col min="6155" max="6400" width="0.85546875" style="123"/>
    <col min="6401" max="6401" width="8" style="123" customWidth="1"/>
    <col min="6402" max="6402" width="19.140625" style="123" customWidth="1"/>
    <col min="6403" max="6403" width="16.7109375" style="123" customWidth="1"/>
    <col min="6404" max="6404" width="16.5703125" style="123" customWidth="1"/>
    <col min="6405" max="6405" width="17.5703125" style="123" customWidth="1"/>
    <col min="6406" max="6406" width="14.85546875" style="123" customWidth="1"/>
    <col min="6407" max="6407" width="13" style="123" customWidth="1"/>
    <col min="6408" max="6408" width="14.140625" style="123" customWidth="1"/>
    <col min="6409" max="6409" width="13" style="123" customWidth="1"/>
    <col min="6410" max="6410" width="23.42578125" style="123" customWidth="1"/>
    <col min="6411" max="6656" width="0.85546875" style="123"/>
    <col min="6657" max="6657" width="8" style="123" customWidth="1"/>
    <col min="6658" max="6658" width="19.140625" style="123" customWidth="1"/>
    <col min="6659" max="6659" width="16.7109375" style="123" customWidth="1"/>
    <col min="6660" max="6660" width="16.5703125" style="123" customWidth="1"/>
    <col min="6661" max="6661" width="17.5703125" style="123" customWidth="1"/>
    <col min="6662" max="6662" width="14.85546875" style="123" customWidth="1"/>
    <col min="6663" max="6663" width="13" style="123" customWidth="1"/>
    <col min="6664" max="6664" width="14.140625" style="123" customWidth="1"/>
    <col min="6665" max="6665" width="13" style="123" customWidth="1"/>
    <col min="6666" max="6666" width="23.42578125" style="123" customWidth="1"/>
    <col min="6667" max="6912" width="0.85546875" style="123"/>
    <col min="6913" max="6913" width="8" style="123" customWidth="1"/>
    <col min="6914" max="6914" width="19.140625" style="123" customWidth="1"/>
    <col min="6915" max="6915" width="16.7109375" style="123" customWidth="1"/>
    <col min="6916" max="6916" width="16.5703125" style="123" customWidth="1"/>
    <col min="6917" max="6917" width="17.5703125" style="123" customWidth="1"/>
    <col min="6918" max="6918" width="14.85546875" style="123" customWidth="1"/>
    <col min="6919" max="6919" width="13" style="123" customWidth="1"/>
    <col min="6920" max="6920" width="14.140625" style="123" customWidth="1"/>
    <col min="6921" max="6921" width="13" style="123" customWidth="1"/>
    <col min="6922" max="6922" width="23.42578125" style="123" customWidth="1"/>
    <col min="6923" max="7168" width="0.85546875" style="123"/>
    <col min="7169" max="7169" width="8" style="123" customWidth="1"/>
    <col min="7170" max="7170" width="19.140625" style="123" customWidth="1"/>
    <col min="7171" max="7171" width="16.7109375" style="123" customWidth="1"/>
    <col min="7172" max="7172" width="16.5703125" style="123" customWidth="1"/>
    <col min="7173" max="7173" width="17.5703125" style="123" customWidth="1"/>
    <col min="7174" max="7174" width="14.85546875" style="123" customWidth="1"/>
    <col min="7175" max="7175" width="13" style="123" customWidth="1"/>
    <col min="7176" max="7176" width="14.140625" style="123" customWidth="1"/>
    <col min="7177" max="7177" width="13" style="123" customWidth="1"/>
    <col min="7178" max="7178" width="23.42578125" style="123" customWidth="1"/>
    <col min="7179" max="7424" width="0.85546875" style="123"/>
    <col min="7425" max="7425" width="8" style="123" customWidth="1"/>
    <col min="7426" max="7426" width="19.140625" style="123" customWidth="1"/>
    <col min="7427" max="7427" width="16.7109375" style="123" customWidth="1"/>
    <col min="7428" max="7428" width="16.5703125" style="123" customWidth="1"/>
    <col min="7429" max="7429" width="17.5703125" style="123" customWidth="1"/>
    <col min="7430" max="7430" width="14.85546875" style="123" customWidth="1"/>
    <col min="7431" max="7431" width="13" style="123" customWidth="1"/>
    <col min="7432" max="7432" width="14.140625" style="123" customWidth="1"/>
    <col min="7433" max="7433" width="13" style="123" customWidth="1"/>
    <col min="7434" max="7434" width="23.42578125" style="123" customWidth="1"/>
    <col min="7435" max="7680" width="0.85546875" style="123"/>
    <col min="7681" max="7681" width="8" style="123" customWidth="1"/>
    <col min="7682" max="7682" width="19.140625" style="123" customWidth="1"/>
    <col min="7683" max="7683" width="16.7109375" style="123" customWidth="1"/>
    <col min="7684" max="7684" width="16.5703125" style="123" customWidth="1"/>
    <col min="7685" max="7685" width="17.5703125" style="123" customWidth="1"/>
    <col min="7686" max="7686" width="14.85546875" style="123" customWidth="1"/>
    <col min="7687" max="7687" width="13" style="123" customWidth="1"/>
    <col min="7688" max="7688" width="14.140625" style="123" customWidth="1"/>
    <col min="7689" max="7689" width="13" style="123" customWidth="1"/>
    <col min="7690" max="7690" width="23.42578125" style="123" customWidth="1"/>
    <col min="7691" max="7936" width="0.85546875" style="123"/>
    <col min="7937" max="7937" width="8" style="123" customWidth="1"/>
    <col min="7938" max="7938" width="19.140625" style="123" customWidth="1"/>
    <col min="7939" max="7939" width="16.7109375" style="123" customWidth="1"/>
    <col min="7940" max="7940" width="16.5703125" style="123" customWidth="1"/>
    <col min="7941" max="7941" width="17.5703125" style="123" customWidth="1"/>
    <col min="7942" max="7942" width="14.85546875" style="123" customWidth="1"/>
    <col min="7943" max="7943" width="13" style="123" customWidth="1"/>
    <col min="7944" max="7944" width="14.140625" style="123" customWidth="1"/>
    <col min="7945" max="7945" width="13" style="123" customWidth="1"/>
    <col min="7946" max="7946" width="23.42578125" style="123" customWidth="1"/>
    <col min="7947" max="8192" width="0.85546875" style="123"/>
    <col min="8193" max="8193" width="8" style="123" customWidth="1"/>
    <col min="8194" max="8194" width="19.140625" style="123" customWidth="1"/>
    <col min="8195" max="8195" width="16.7109375" style="123" customWidth="1"/>
    <col min="8196" max="8196" width="16.5703125" style="123" customWidth="1"/>
    <col min="8197" max="8197" width="17.5703125" style="123" customWidth="1"/>
    <col min="8198" max="8198" width="14.85546875" style="123" customWidth="1"/>
    <col min="8199" max="8199" width="13" style="123" customWidth="1"/>
    <col min="8200" max="8200" width="14.140625" style="123" customWidth="1"/>
    <col min="8201" max="8201" width="13" style="123" customWidth="1"/>
    <col min="8202" max="8202" width="23.42578125" style="123" customWidth="1"/>
    <col min="8203" max="8448" width="0.85546875" style="123"/>
    <col min="8449" max="8449" width="8" style="123" customWidth="1"/>
    <col min="8450" max="8450" width="19.140625" style="123" customWidth="1"/>
    <col min="8451" max="8451" width="16.7109375" style="123" customWidth="1"/>
    <col min="8452" max="8452" width="16.5703125" style="123" customWidth="1"/>
    <col min="8453" max="8453" width="17.5703125" style="123" customWidth="1"/>
    <col min="8454" max="8454" width="14.85546875" style="123" customWidth="1"/>
    <col min="8455" max="8455" width="13" style="123" customWidth="1"/>
    <col min="8456" max="8456" width="14.140625" style="123" customWidth="1"/>
    <col min="8457" max="8457" width="13" style="123" customWidth="1"/>
    <col min="8458" max="8458" width="23.42578125" style="123" customWidth="1"/>
    <col min="8459" max="8704" width="0.85546875" style="123"/>
    <col min="8705" max="8705" width="8" style="123" customWidth="1"/>
    <col min="8706" max="8706" width="19.140625" style="123" customWidth="1"/>
    <col min="8707" max="8707" width="16.7109375" style="123" customWidth="1"/>
    <col min="8708" max="8708" width="16.5703125" style="123" customWidth="1"/>
    <col min="8709" max="8709" width="17.5703125" style="123" customWidth="1"/>
    <col min="8710" max="8710" width="14.85546875" style="123" customWidth="1"/>
    <col min="8711" max="8711" width="13" style="123" customWidth="1"/>
    <col min="8712" max="8712" width="14.140625" style="123" customWidth="1"/>
    <col min="8713" max="8713" width="13" style="123" customWidth="1"/>
    <col min="8714" max="8714" width="23.42578125" style="123" customWidth="1"/>
    <col min="8715" max="8960" width="0.85546875" style="123"/>
    <col min="8961" max="8961" width="8" style="123" customWidth="1"/>
    <col min="8962" max="8962" width="19.140625" style="123" customWidth="1"/>
    <col min="8963" max="8963" width="16.7109375" style="123" customWidth="1"/>
    <col min="8964" max="8964" width="16.5703125" style="123" customWidth="1"/>
    <col min="8965" max="8965" width="17.5703125" style="123" customWidth="1"/>
    <col min="8966" max="8966" width="14.85546875" style="123" customWidth="1"/>
    <col min="8967" max="8967" width="13" style="123" customWidth="1"/>
    <col min="8968" max="8968" width="14.140625" style="123" customWidth="1"/>
    <col min="8969" max="8969" width="13" style="123" customWidth="1"/>
    <col min="8970" max="8970" width="23.42578125" style="123" customWidth="1"/>
    <col min="8971" max="9216" width="0.85546875" style="123"/>
    <col min="9217" max="9217" width="8" style="123" customWidth="1"/>
    <col min="9218" max="9218" width="19.140625" style="123" customWidth="1"/>
    <col min="9219" max="9219" width="16.7109375" style="123" customWidth="1"/>
    <col min="9220" max="9220" width="16.5703125" style="123" customWidth="1"/>
    <col min="9221" max="9221" width="17.5703125" style="123" customWidth="1"/>
    <col min="9222" max="9222" width="14.85546875" style="123" customWidth="1"/>
    <col min="9223" max="9223" width="13" style="123" customWidth="1"/>
    <col min="9224" max="9224" width="14.140625" style="123" customWidth="1"/>
    <col min="9225" max="9225" width="13" style="123" customWidth="1"/>
    <col min="9226" max="9226" width="23.42578125" style="123" customWidth="1"/>
    <col min="9227" max="9472" width="0.85546875" style="123"/>
    <col min="9473" max="9473" width="8" style="123" customWidth="1"/>
    <col min="9474" max="9474" width="19.140625" style="123" customWidth="1"/>
    <col min="9475" max="9475" width="16.7109375" style="123" customWidth="1"/>
    <col min="9476" max="9476" width="16.5703125" style="123" customWidth="1"/>
    <col min="9477" max="9477" width="17.5703125" style="123" customWidth="1"/>
    <col min="9478" max="9478" width="14.85546875" style="123" customWidth="1"/>
    <col min="9479" max="9479" width="13" style="123" customWidth="1"/>
    <col min="9480" max="9480" width="14.140625" style="123" customWidth="1"/>
    <col min="9481" max="9481" width="13" style="123" customWidth="1"/>
    <col min="9482" max="9482" width="23.42578125" style="123" customWidth="1"/>
    <col min="9483" max="9728" width="0.85546875" style="123"/>
    <col min="9729" max="9729" width="8" style="123" customWidth="1"/>
    <col min="9730" max="9730" width="19.140625" style="123" customWidth="1"/>
    <col min="9731" max="9731" width="16.7109375" style="123" customWidth="1"/>
    <col min="9732" max="9732" width="16.5703125" style="123" customWidth="1"/>
    <col min="9733" max="9733" width="17.5703125" style="123" customWidth="1"/>
    <col min="9734" max="9734" width="14.85546875" style="123" customWidth="1"/>
    <col min="9735" max="9735" width="13" style="123" customWidth="1"/>
    <col min="9736" max="9736" width="14.140625" style="123" customWidth="1"/>
    <col min="9737" max="9737" width="13" style="123" customWidth="1"/>
    <col min="9738" max="9738" width="23.42578125" style="123" customWidth="1"/>
    <col min="9739" max="9984" width="0.85546875" style="123"/>
    <col min="9985" max="9985" width="8" style="123" customWidth="1"/>
    <col min="9986" max="9986" width="19.140625" style="123" customWidth="1"/>
    <col min="9987" max="9987" width="16.7109375" style="123" customWidth="1"/>
    <col min="9988" max="9988" width="16.5703125" style="123" customWidth="1"/>
    <col min="9989" max="9989" width="17.5703125" style="123" customWidth="1"/>
    <col min="9990" max="9990" width="14.85546875" style="123" customWidth="1"/>
    <col min="9991" max="9991" width="13" style="123" customWidth="1"/>
    <col min="9992" max="9992" width="14.140625" style="123" customWidth="1"/>
    <col min="9993" max="9993" width="13" style="123" customWidth="1"/>
    <col min="9994" max="9994" width="23.42578125" style="123" customWidth="1"/>
    <col min="9995" max="10240" width="0.85546875" style="123"/>
    <col min="10241" max="10241" width="8" style="123" customWidth="1"/>
    <col min="10242" max="10242" width="19.140625" style="123" customWidth="1"/>
    <col min="10243" max="10243" width="16.7109375" style="123" customWidth="1"/>
    <col min="10244" max="10244" width="16.5703125" style="123" customWidth="1"/>
    <col min="10245" max="10245" width="17.5703125" style="123" customWidth="1"/>
    <col min="10246" max="10246" width="14.85546875" style="123" customWidth="1"/>
    <col min="10247" max="10247" width="13" style="123" customWidth="1"/>
    <col min="10248" max="10248" width="14.140625" style="123" customWidth="1"/>
    <col min="10249" max="10249" width="13" style="123" customWidth="1"/>
    <col min="10250" max="10250" width="23.42578125" style="123" customWidth="1"/>
    <col min="10251" max="10496" width="0.85546875" style="123"/>
    <col min="10497" max="10497" width="8" style="123" customWidth="1"/>
    <col min="10498" max="10498" width="19.140625" style="123" customWidth="1"/>
    <col min="10499" max="10499" width="16.7109375" style="123" customWidth="1"/>
    <col min="10500" max="10500" width="16.5703125" style="123" customWidth="1"/>
    <col min="10501" max="10501" width="17.5703125" style="123" customWidth="1"/>
    <col min="10502" max="10502" width="14.85546875" style="123" customWidth="1"/>
    <col min="10503" max="10503" width="13" style="123" customWidth="1"/>
    <col min="10504" max="10504" width="14.140625" style="123" customWidth="1"/>
    <col min="10505" max="10505" width="13" style="123" customWidth="1"/>
    <col min="10506" max="10506" width="23.42578125" style="123" customWidth="1"/>
    <col min="10507" max="10752" width="0.85546875" style="123"/>
    <col min="10753" max="10753" width="8" style="123" customWidth="1"/>
    <col min="10754" max="10754" width="19.140625" style="123" customWidth="1"/>
    <col min="10755" max="10755" width="16.7109375" style="123" customWidth="1"/>
    <col min="10756" max="10756" width="16.5703125" style="123" customWidth="1"/>
    <col min="10757" max="10757" width="17.5703125" style="123" customWidth="1"/>
    <col min="10758" max="10758" width="14.85546875" style="123" customWidth="1"/>
    <col min="10759" max="10759" width="13" style="123" customWidth="1"/>
    <col min="10760" max="10760" width="14.140625" style="123" customWidth="1"/>
    <col min="10761" max="10761" width="13" style="123" customWidth="1"/>
    <col min="10762" max="10762" width="23.42578125" style="123" customWidth="1"/>
    <col min="10763" max="11008" width="0.85546875" style="123"/>
    <col min="11009" max="11009" width="8" style="123" customWidth="1"/>
    <col min="11010" max="11010" width="19.140625" style="123" customWidth="1"/>
    <col min="11011" max="11011" width="16.7109375" style="123" customWidth="1"/>
    <col min="11012" max="11012" width="16.5703125" style="123" customWidth="1"/>
    <col min="11013" max="11013" width="17.5703125" style="123" customWidth="1"/>
    <col min="11014" max="11014" width="14.85546875" style="123" customWidth="1"/>
    <col min="11015" max="11015" width="13" style="123" customWidth="1"/>
    <col min="11016" max="11016" width="14.140625" style="123" customWidth="1"/>
    <col min="11017" max="11017" width="13" style="123" customWidth="1"/>
    <col min="11018" max="11018" width="23.42578125" style="123" customWidth="1"/>
    <col min="11019" max="11264" width="0.85546875" style="123"/>
    <col min="11265" max="11265" width="8" style="123" customWidth="1"/>
    <col min="11266" max="11266" width="19.140625" style="123" customWidth="1"/>
    <col min="11267" max="11267" width="16.7109375" style="123" customWidth="1"/>
    <col min="11268" max="11268" width="16.5703125" style="123" customWidth="1"/>
    <col min="11269" max="11269" width="17.5703125" style="123" customWidth="1"/>
    <col min="11270" max="11270" width="14.85546875" style="123" customWidth="1"/>
    <col min="11271" max="11271" width="13" style="123" customWidth="1"/>
    <col min="11272" max="11272" width="14.140625" style="123" customWidth="1"/>
    <col min="11273" max="11273" width="13" style="123" customWidth="1"/>
    <col min="11274" max="11274" width="23.42578125" style="123" customWidth="1"/>
    <col min="11275" max="11520" width="0.85546875" style="123"/>
    <col min="11521" max="11521" width="8" style="123" customWidth="1"/>
    <col min="11522" max="11522" width="19.140625" style="123" customWidth="1"/>
    <col min="11523" max="11523" width="16.7109375" style="123" customWidth="1"/>
    <col min="11524" max="11524" width="16.5703125" style="123" customWidth="1"/>
    <col min="11525" max="11525" width="17.5703125" style="123" customWidth="1"/>
    <col min="11526" max="11526" width="14.85546875" style="123" customWidth="1"/>
    <col min="11527" max="11527" width="13" style="123" customWidth="1"/>
    <col min="11528" max="11528" width="14.140625" style="123" customWidth="1"/>
    <col min="11529" max="11529" width="13" style="123" customWidth="1"/>
    <col min="11530" max="11530" width="23.42578125" style="123" customWidth="1"/>
    <col min="11531" max="11776" width="0.85546875" style="123"/>
    <col min="11777" max="11777" width="8" style="123" customWidth="1"/>
    <col min="11778" max="11778" width="19.140625" style="123" customWidth="1"/>
    <col min="11779" max="11779" width="16.7109375" style="123" customWidth="1"/>
    <col min="11780" max="11780" width="16.5703125" style="123" customWidth="1"/>
    <col min="11781" max="11781" width="17.5703125" style="123" customWidth="1"/>
    <col min="11782" max="11782" width="14.85546875" style="123" customWidth="1"/>
    <col min="11783" max="11783" width="13" style="123" customWidth="1"/>
    <col min="11784" max="11784" width="14.140625" style="123" customWidth="1"/>
    <col min="11785" max="11785" width="13" style="123" customWidth="1"/>
    <col min="11786" max="11786" width="23.42578125" style="123" customWidth="1"/>
    <col min="11787" max="12032" width="0.85546875" style="123"/>
    <col min="12033" max="12033" width="8" style="123" customWidth="1"/>
    <col min="12034" max="12034" width="19.140625" style="123" customWidth="1"/>
    <col min="12035" max="12035" width="16.7109375" style="123" customWidth="1"/>
    <col min="12036" max="12036" width="16.5703125" style="123" customWidth="1"/>
    <col min="12037" max="12037" width="17.5703125" style="123" customWidth="1"/>
    <col min="12038" max="12038" width="14.85546875" style="123" customWidth="1"/>
    <col min="12039" max="12039" width="13" style="123" customWidth="1"/>
    <col min="12040" max="12040" width="14.140625" style="123" customWidth="1"/>
    <col min="12041" max="12041" width="13" style="123" customWidth="1"/>
    <col min="12042" max="12042" width="23.42578125" style="123" customWidth="1"/>
    <col min="12043" max="12288" width="0.85546875" style="123"/>
    <col min="12289" max="12289" width="8" style="123" customWidth="1"/>
    <col min="12290" max="12290" width="19.140625" style="123" customWidth="1"/>
    <col min="12291" max="12291" width="16.7109375" style="123" customWidth="1"/>
    <col min="12292" max="12292" width="16.5703125" style="123" customWidth="1"/>
    <col min="12293" max="12293" width="17.5703125" style="123" customWidth="1"/>
    <col min="12294" max="12294" width="14.85546875" style="123" customWidth="1"/>
    <col min="12295" max="12295" width="13" style="123" customWidth="1"/>
    <col min="12296" max="12296" width="14.140625" style="123" customWidth="1"/>
    <col min="12297" max="12297" width="13" style="123" customWidth="1"/>
    <col min="12298" max="12298" width="23.42578125" style="123" customWidth="1"/>
    <col min="12299" max="12544" width="0.85546875" style="123"/>
    <col min="12545" max="12545" width="8" style="123" customWidth="1"/>
    <col min="12546" max="12546" width="19.140625" style="123" customWidth="1"/>
    <col min="12547" max="12547" width="16.7109375" style="123" customWidth="1"/>
    <col min="12548" max="12548" width="16.5703125" style="123" customWidth="1"/>
    <col min="12549" max="12549" width="17.5703125" style="123" customWidth="1"/>
    <col min="12550" max="12550" width="14.85546875" style="123" customWidth="1"/>
    <col min="12551" max="12551" width="13" style="123" customWidth="1"/>
    <col min="12552" max="12552" width="14.140625" style="123" customWidth="1"/>
    <col min="12553" max="12553" width="13" style="123" customWidth="1"/>
    <col min="12554" max="12554" width="23.42578125" style="123" customWidth="1"/>
    <col min="12555" max="12800" width="0.85546875" style="123"/>
    <col min="12801" max="12801" width="8" style="123" customWidth="1"/>
    <col min="12802" max="12802" width="19.140625" style="123" customWidth="1"/>
    <col min="12803" max="12803" width="16.7109375" style="123" customWidth="1"/>
    <col min="12804" max="12804" width="16.5703125" style="123" customWidth="1"/>
    <col min="12805" max="12805" width="17.5703125" style="123" customWidth="1"/>
    <col min="12806" max="12806" width="14.85546875" style="123" customWidth="1"/>
    <col min="12807" max="12807" width="13" style="123" customWidth="1"/>
    <col min="12808" max="12808" width="14.140625" style="123" customWidth="1"/>
    <col min="12809" max="12809" width="13" style="123" customWidth="1"/>
    <col min="12810" max="12810" width="23.42578125" style="123" customWidth="1"/>
    <col min="12811" max="13056" width="0.85546875" style="123"/>
    <col min="13057" max="13057" width="8" style="123" customWidth="1"/>
    <col min="13058" max="13058" width="19.140625" style="123" customWidth="1"/>
    <col min="13059" max="13059" width="16.7109375" style="123" customWidth="1"/>
    <col min="13060" max="13060" width="16.5703125" style="123" customWidth="1"/>
    <col min="13061" max="13061" width="17.5703125" style="123" customWidth="1"/>
    <col min="13062" max="13062" width="14.85546875" style="123" customWidth="1"/>
    <col min="13063" max="13063" width="13" style="123" customWidth="1"/>
    <col min="13064" max="13064" width="14.140625" style="123" customWidth="1"/>
    <col min="13065" max="13065" width="13" style="123" customWidth="1"/>
    <col min="13066" max="13066" width="23.42578125" style="123" customWidth="1"/>
    <col min="13067" max="13312" width="0.85546875" style="123"/>
    <col min="13313" max="13313" width="8" style="123" customWidth="1"/>
    <col min="13314" max="13314" width="19.140625" style="123" customWidth="1"/>
    <col min="13315" max="13315" width="16.7109375" style="123" customWidth="1"/>
    <col min="13316" max="13316" width="16.5703125" style="123" customWidth="1"/>
    <col min="13317" max="13317" width="17.5703125" style="123" customWidth="1"/>
    <col min="13318" max="13318" width="14.85546875" style="123" customWidth="1"/>
    <col min="13319" max="13319" width="13" style="123" customWidth="1"/>
    <col min="13320" max="13320" width="14.140625" style="123" customWidth="1"/>
    <col min="13321" max="13321" width="13" style="123" customWidth="1"/>
    <col min="13322" max="13322" width="23.42578125" style="123" customWidth="1"/>
    <col min="13323" max="13568" width="0.85546875" style="123"/>
    <col min="13569" max="13569" width="8" style="123" customWidth="1"/>
    <col min="13570" max="13570" width="19.140625" style="123" customWidth="1"/>
    <col min="13571" max="13571" width="16.7109375" style="123" customWidth="1"/>
    <col min="13572" max="13572" width="16.5703125" style="123" customWidth="1"/>
    <col min="13573" max="13573" width="17.5703125" style="123" customWidth="1"/>
    <col min="13574" max="13574" width="14.85546875" style="123" customWidth="1"/>
    <col min="13575" max="13575" width="13" style="123" customWidth="1"/>
    <col min="13576" max="13576" width="14.140625" style="123" customWidth="1"/>
    <col min="13577" max="13577" width="13" style="123" customWidth="1"/>
    <col min="13578" max="13578" width="23.42578125" style="123" customWidth="1"/>
    <col min="13579" max="13824" width="0.85546875" style="123"/>
    <col min="13825" max="13825" width="8" style="123" customWidth="1"/>
    <col min="13826" max="13826" width="19.140625" style="123" customWidth="1"/>
    <col min="13827" max="13827" width="16.7109375" style="123" customWidth="1"/>
    <col min="13828" max="13828" width="16.5703125" style="123" customWidth="1"/>
    <col min="13829" max="13829" width="17.5703125" style="123" customWidth="1"/>
    <col min="13830" max="13830" width="14.85546875" style="123" customWidth="1"/>
    <col min="13831" max="13831" width="13" style="123" customWidth="1"/>
    <col min="13832" max="13832" width="14.140625" style="123" customWidth="1"/>
    <col min="13833" max="13833" width="13" style="123" customWidth="1"/>
    <col min="13834" max="13834" width="23.42578125" style="123" customWidth="1"/>
    <col min="13835" max="14080" width="0.85546875" style="123"/>
    <col min="14081" max="14081" width="8" style="123" customWidth="1"/>
    <col min="14082" max="14082" width="19.140625" style="123" customWidth="1"/>
    <col min="14083" max="14083" width="16.7109375" style="123" customWidth="1"/>
    <col min="14084" max="14084" width="16.5703125" style="123" customWidth="1"/>
    <col min="14085" max="14085" width="17.5703125" style="123" customWidth="1"/>
    <col min="14086" max="14086" width="14.85546875" style="123" customWidth="1"/>
    <col min="14087" max="14087" width="13" style="123" customWidth="1"/>
    <col min="14088" max="14088" width="14.140625" style="123" customWidth="1"/>
    <col min="14089" max="14089" width="13" style="123" customWidth="1"/>
    <col min="14090" max="14090" width="23.42578125" style="123" customWidth="1"/>
    <col min="14091" max="14336" width="0.85546875" style="123"/>
    <col min="14337" max="14337" width="8" style="123" customWidth="1"/>
    <col min="14338" max="14338" width="19.140625" style="123" customWidth="1"/>
    <col min="14339" max="14339" width="16.7109375" style="123" customWidth="1"/>
    <col min="14340" max="14340" width="16.5703125" style="123" customWidth="1"/>
    <col min="14341" max="14341" width="17.5703125" style="123" customWidth="1"/>
    <col min="14342" max="14342" width="14.85546875" style="123" customWidth="1"/>
    <col min="14343" max="14343" width="13" style="123" customWidth="1"/>
    <col min="14344" max="14344" width="14.140625" style="123" customWidth="1"/>
    <col min="14345" max="14345" width="13" style="123" customWidth="1"/>
    <col min="14346" max="14346" width="23.42578125" style="123" customWidth="1"/>
    <col min="14347" max="14592" width="0.85546875" style="123"/>
    <col min="14593" max="14593" width="8" style="123" customWidth="1"/>
    <col min="14594" max="14594" width="19.140625" style="123" customWidth="1"/>
    <col min="14595" max="14595" width="16.7109375" style="123" customWidth="1"/>
    <col min="14596" max="14596" width="16.5703125" style="123" customWidth="1"/>
    <col min="14597" max="14597" width="17.5703125" style="123" customWidth="1"/>
    <col min="14598" max="14598" width="14.85546875" style="123" customWidth="1"/>
    <col min="14599" max="14599" width="13" style="123" customWidth="1"/>
    <col min="14600" max="14600" width="14.140625" style="123" customWidth="1"/>
    <col min="14601" max="14601" width="13" style="123" customWidth="1"/>
    <col min="14602" max="14602" width="23.42578125" style="123" customWidth="1"/>
    <col min="14603" max="14848" width="0.85546875" style="123"/>
    <col min="14849" max="14849" width="8" style="123" customWidth="1"/>
    <col min="14850" max="14850" width="19.140625" style="123" customWidth="1"/>
    <col min="14851" max="14851" width="16.7109375" style="123" customWidth="1"/>
    <col min="14852" max="14852" width="16.5703125" style="123" customWidth="1"/>
    <col min="14853" max="14853" width="17.5703125" style="123" customWidth="1"/>
    <col min="14854" max="14854" width="14.85546875" style="123" customWidth="1"/>
    <col min="14855" max="14855" width="13" style="123" customWidth="1"/>
    <col min="14856" max="14856" width="14.140625" style="123" customWidth="1"/>
    <col min="14857" max="14857" width="13" style="123" customWidth="1"/>
    <col min="14858" max="14858" width="23.42578125" style="123" customWidth="1"/>
    <col min="14859" max="15104" width="0.85546875" style="123"/>
    <col min="15105" max="15105" width="8" style="123" customWidth="1"/>
    <col min="15106" max="15106" width="19.140625" style="123" customWidth="1"/>
    <col min="15107" max="15107" width="16.7109375" style="123" customWidth="1"/>
    <col min="15108" max="15108" width="16.5703125" style="123" customWidth="1"/>
    <col min="15109" max="15109" width="17.5703125" style="123" customWidth="1"/>
    <col min="15110" max="15110" width="14.85546875" style="123" customWidth="1"/>
    <col min="15111" max="15111" width="13" style="123" customWidth="1"/>
    <col min="15112" max="15112" width="14.140625" style="123" customWidth="1"/>
    <col min="15113" max="15113" width="13" style="123" customWidth="1"/>
    <col min="15114" max="15114" width="23.42578125" style="123" customWidth="1"/>
    <col min="15115" max="15360" width="0.85546875" style="123"/>
    <col min="15361" max="15361" width="8" style="123" customWidth="1"/>
    <col min="15362" max="15362" width="19.140625" style="123" customWidth="1"/>
    <col min="15363" max="15363" width="16.7109375" style="123" customWidth="1"/>
    <col min="15364" max="15364" width="16.5703125" style="123" customWidth="1"/>
    <col min="15365" max="15365" width="17.5703125" style="123" customWidth="1"/>
    <col min="15366" max="15366" width="14.85546875" style="123" customWidth="1"/>
    <col min="15367" max="15367" width="13" style="123" customWidth="1"/>
    <col min="15368" max="15368" width="14.140625" style="123" customWidth="1"/>
    <col min="15369" max="15369" width="13" style="123" customWidth="1"/>
    <col min="15370" max="15370" width="23.42578125" style="123" customWidth="1"/>
    <col min="15371" max="15616" width="0.85546875" style="123"/>
    <col min="15617" max="15617" width="8" style="123" customWidth="1"/>
    <col min="15618" max="15618" width="19.140625" style="123" customWidth="1"/>
    <col min="15619" max="15619" width="16.7109375" style="123" customWidth="1"/>
    <col min="15620" max="15620" width="16.5703125" style="123" customWidth="1"/>
    <col min="15621" max="15621" width="17.5703125" style="123" customWidth="1"/>
    <col min="15622" max="15622" width="14.85546875" style="123" customWidth="1"/>
    <col min="15623" max="15623" width="13" style="123" customWidth="1"/>
    <col min="15624" max="15624" width="14.140625" style="123" customWidth="1"/>
    <col min="15625" max="15625" width="13" style="123" customWidth="1"/>
    <col min="15626" max="15626" width="23.42578125" style="123" customWidth="1"/>
    <col min="15627" max="15872" width="0.85546875" style="123"/>
    <col min="15873" max="15873" width="8" style="123" customWidth="1"/>
    <col min="15874" max="15874" width="19.140625" style="123" customWidth="1"/>
    <col min="15875" max="15875" width="16.7109375" style="123" customWidth="1"/>
    <col min="15876" max="15876" width="16.5703125" style="123" customWidth="1"/>
    <col min="15877" max="15877" width="17.5703125" style="123" customWidth="1"/>
    <col min="15878" max="15878" width="14.85546875" style="123" customWidth="1"/>
    <col min="15879" max="15879" width="13" style="123" customWidth="1"/>
    <col min="15880" max="15880" width="14.140625" style="123" customWidth="1"/>
    <col min="15881" max="15881" width="13" style="123" customWidth="1"/>
    <col min="15882" max="15882" width="23.42578125" style="123" customWidth="1"/>
    <col min="15883" max="16128" width="0.85546875" style="123"/>
    <col min="16129" max="16129" width="8" style="123" customWidth="1"/>
    <col min="16130" max="16130" width="19.140625" style="123" customWidth="1"/>
    <col min="16131" max="16131" width="16.7109375" style="123" customWidth="1"/>
    <col min="16132" max="16132" width="16.5703125" style="123" customWidth="1"/>
    <col min="16133" max="16133" width="17.5703125" style="123" customWidth="1"/>
    <col min="16134" max="16134" width="14.85546875" style="123" customWidth="1"/>
    <col min="16135" max="16135" width="13" style="123" customWidth="1"/>
    <col min="16136" max="16136" width="14.140625" style="123" customWidth="1"/>
    <col min="16137" max="16137" width="13" style="123" customWidth="1"/>
    <col min="16138" max="16138" width="23.42578125" style="123" customWidth="1"/>
    <col min="16139" max="16384" width="0.85546875" style="123"/>
  </cols>
  <sheetData>
    <row r="1" spans="1:10" ht="18.75">
      <c r="I1" s="197" t="s">
        <v>266</v>
      </c>
      <c r="J1" s="197"/>
    </row>
    <row r="3" spans="1:10">
      <c r="A3" s="216" t="s">
        <v>442</v>
      </c>
      <c r="B3" s="216"/>
      <c r="C3" s="216"/>
      <c r="D3" s="216"/>
      <c r="E3" s="216"/>
      <c r="F3" s="216"/>
      <c r="G3" s="216"/>
      <c r="H3" s="216"/>
      <c r="I3" s="216"/>
      <c r="J3" s="216"/>
    </row>
    <row r="5" spans="1:10">
      <c r="A5" s="216" t="s">
        <v>291</v>
      </c>
      <c r="B5" s="216"/>
      <c r="C5" s="216"/>
      <c r="D5" s="216"/>
      <c r="E5" s="216"/>
      <c r="F5" s="216"/>
      <c r="G5" s="216"/>
      <c r="H5" s="216"/>
      <c r="I5" s="216"/>
      <c r="J5" s="216"/>
    </row>
    <row r="7" spans="1:10" s="60" customFormat="1" ht="14.25">
      <c r="A7" s="60" t="s">
        <v>292</v>
      </c>
      <c r="C7" s="217" t="s">
        <v>127</v>
      </c>
      <c r="D7" s="217"/>
      <c r="E7" s="217"/>
      <c r="F7" s="217"/>
      <c r="G7" s="217"/>
      <c r="H7" s="217"/>
      <c r="I7" s="217"/>
      <c r="J7" s="217"/>
    </row>
    <row r="8" spans="1:10" s="60" customFormat="1" ht="14.25">
      <c r="C8" s="61"/>
      <c r="D8" s="61"/>
      <c r="E8" s="62"/>
      <c r="F8" s="62"/>
      <c r="G8" s="62"/>
      <c r="H8" s="62"/>
      <c r="I8" s="62"/>
      <c r="J8" s="62"/>
    </row>
    <row r="9" spans="1:10" s="60" customFormat="1" ht="14.25">
      <c r="A9" s="63" t="s">
        <v>293</v>
      </c>
      <c r="B9" s="63"/>
      <c r="C9" s="63"/>
      <c r="D9" s="248" t="s">
        <v>398</v>
      </c>
      <c r="E9" s="248"/>
      <c r="F9" s="248"/>
      <c r="G9" s="248"/>
      <c r="H9" s="248"/>
      <c r="I9" s="248"/>
      <c r="J9" s="248"/>
    </row>
    <row r="11" spans="1:10">
      <c r="A11" s="216" t="s">
        <v>399</v>
      </c>
      <c r="B11" s="216"/>
      <c r="C11" s="216"/>
      <c r="D11" s="216"/>
      <c r="E11" s="216"/>
      <c r="F11" s="216"/>
      <c r="G11" s="216"/>
      <c r="H11" s="216"/>
      <c r="I11" s="216"/>
      <c r="J11" s="216"/>
    </row>
    <row r="13" spans="1:10" s="64" customFormat="1">
      <c r="A13" s="219" t="s">
        <v>296</v>
      </c>
      <c r="B13" s="219" t="s">
        <v>297</v>
      </c>
      <c r="C13" s="219" t="s">
        <v>298</v>
      </c>
      <c r="D13" s="222" t="s">
        <v>299</v>
      </c>
      <c r="E13" s="223"/>
      <c r="F13" s="223"/>
      <c r="G13" s="223"/>
      <c r="H13" s="219" t="s">
        <v>300</v>
      </c>
      <c r="I13" s="219" t="s">
        <v>301</v>
      </c>
      <c r="J13" s="224" t="s">
        <v>302</v>
      </c>
    </row>
    <row r="14" spans="1:10" s="64" customFormat="1">
      <c r="A14" s="220"/>
      <c r="B14" s="220"/>
      <c r="C14" s="220"/>
      <c r="D14" s="219" t="s">
        <v>303</v>
      </c>
      <c r="E14" s="222" t="s">
        <v>87</v>
      </c>
      <c r="F14" s="223"/>
      <c r="G14" s="223"/>
      <c r="H14" s="220"/>
      <c r="I14" s="220"/>
      <c r="J14" s="225"/>
    </row>
    <row r="15" spans="1:10" s="64" customFormat="1" ht="60">
      <c r="A15" s="221"/>
      <c r="B15" s="221"/>
      <c r="C15" s="221"/>
      <c r="D15" s="221"/>
      <c r="E15" s="65" t="s">
        <v>304</v>
      </c>
      <c r="F15" s="65" t="s">
        <v>305</v>
      </c>
      <c r="G15" s="65" t="s">
        <v>306</v>
      </c>
      <c r="H15" s="221"/>
      <c r="I15" s="221"/>
      <c r="J15" s="226"/>
    </row>
    <row r="16" spans="1:10" s="124" customFormat="1">
      <c r="A16" s="66">
        <v>1</v>
      </c>
      <c r="B16" s="66">
        <v>2</v>
      </c>
      <c r="C16" s="66">
        <v>3</v>
      </c>
      <c r="D16" s="66">
        <v>4</v>
      </c>
      <c r="E16" s="66">
        <v>5</v>
      </c>
      <c r="F16" s="66">
        <v>6</v>
      </c>
      <c r="G16" s="66">
        <v>7</v>
      </c>
      <c r="H16" s="66">
        <v>8</v>
      </c>
      <c r="I16" s="66">
        <v>9</v>
      </c>
      <c r="J16" s="66">
        <v>10</v>
      </c>
    </row>
    <row r="17" spans="1:10">
      <c r="A17" s="98"/>
      <c r="B17" s="73" t="s">
        <v>400</v>
      </c>
      <c r="C17" s="99">
        <v>10</v>
      </c>
      <c r="D17" s="108">
        <v>3333.3332999999998</v>
      </c>
      <c r="E17" s="100">
        <f>D17</f>
        <v>3333.3332999999998</v>
      </c>
      <c r="F17" s="99"/>
      <c r="G17" s="99"/>
      <c r="H17" s="101"/>
      <c r="I17" s="99"/>
      <c r="J17" s="99">
        <f>C17*D17*12</f>
        <v>399999.99599999998</v>
      </c>
    </row>
    <row r="18" spans="1:10">
      <c r="A18" s="257" t="s">
        <v>313</v>
      </c>
      <c r="B18" s="258"/>
      <c r="C18" s="66" t="s">
        <v>48</v>
      </c>
      <c r="D18" s="99"/>
      <c r="E18" s="66" t="s">
        <v>48</v>
      </c>
      <c r="F18" s="66" t="s">
        <v>48</v>
      </c>
      <c r="G18" s="66" t="s">
        <v>48</v>
      </c>
      <c r="H18" s="66" t="s">
        <v>48</v>
      </c>
      <c r="I18" s="66" t="s">
        <v>48</v>
      </c>
      <c r="J18" s="102">
        <f>SUM(J17:J17)</f>
        <v>399999.99599999998</v>
      </c>
    </row>
    <row r="20" spans="1:10">
      <c r="A20" s="232" t="s">
        <v>401</v>
      </c>
      <c r="B20" s="232"/>
      <c r="C20" s="232"/>
      <c r="D20" s="232"/>
      <c r="E20" s="232"/>
      <c r="F20" s="232"/>
      <c r="G20" s="232"/>
      <c r="H20" s="232"/>
      <c r="I20" s="232"/>
      <c r="J20" s="232"/>
    </row>
    <row r="22" spans="1:10" s="124" customFormat="1" ht="63.75">
      <c r="A22" s="120" t="s">
        <v>296</v>
      </c>
      <c r="B22" s="233" t="s">
        <v>316</v>
      </c>
      <c r="C22" s="233"/>
      <c r="D22" s="233"/>
      <c r="E22" s="233"/>
      <c r="F22" s="233"/>
      <c r="G22" s="233"/>
      <c r="H22" s="233"/>
      <c r="I22" s="120" t="s">
        <v>317</v>
      </c>
      <c r="J22" s="120" t="s">
        <v>318</v>
      </c>
    </row>
    <row r="23" spans="1:10" s="124" customFormat="1">
      <c r="A23" s="125">
        <v>1</v>
      </c>
      <c r="B23" s="234">
        <v>2</v>
      </c>
      <c r="C23" s="235"/>
      <c r="D23" s="235"/>
      <c r="E23" s="235"/>
      <c r="F23" s="235"/>
      <c r="G23" s="235"/>
      <c r="H23" s="236"/>
      <c r="I23" s="125">
        <v>3</v>
      </c>
      <c r="J23" s="125">
        <v>4</v>
      </c>
    </row>
    <row r="24" spans="1:10">
      <c r="A24" s="67" t="s">
        <v>36</v>
      </c>
      <c r="B24" s="229" t="s">
        <v>319</v>
      </c>
      <c r="C24" s="230"/>
      <c r="D24" s="230"/>
      <c r="E24" s="230"/>
      <c r="F24" s="230"/>
      <c r="G24" s="230"/>
      <c r="H24" s="231"/>
      <c r="I24" s="125" t="s">
        <v>48</v>
      </c>
      <c r="J24" s="79"/>
    </row>
    <row r="25" spans="1:10">
      <c r="A25" s="237" t="s">
        <v>220</v>
      </c>
      <c r="B25" s="239" t="s">
        <v>87</v>
      </c>
      <c r="C25" s="240"/>
      <c r="D25" s="240"/>
      <c r="E25" s="240"/>
      <c r="F25" s="240"/>
      <c r="G25" s="240"/>
      <c r="H25" s="241"/>
      <c r="I25" s="80"/>
      <c r="J25" s="242">
        <f>I26*22/100</f>
        <v>88000</v>
      </c>
    </row>
    <row r="26" spans="1:10">
      <c r="A26" s="238"/>
      <c r="B26" s="244" t="s">
        <v>320</v>
      </c>
      <c r="C26" s="245"/>
      <c r="D26" s="245"/>
      <c r="E26" s="245"/>
      <c r="F26" s="245"/>
      <c r="G26" s="245"/>
      <c r="H26" s="246"/>
      <c r="I26" s="81">
        <v>400000</v>
      </c>
      <c r="J26" s="243"/>
    </row>
    <row r="27" spans="1:10">
      <c r="A27" s="67" t="s">
        <v>219</v>
      </c>
      <c r="B27" s="229" t="s">
        <v>321</v>
      </c>
      <c r="C27" s="230"/>
      <c r="D27" s="230"/>
      <c r="E27" s="230"/>
      <c r="F27" s="230"/>
      <c r="G27" s="230"/>
      <c r="H27" s="231"/>
      <c r="I27" s="68"/>
      <c r="J27" s="79"/>
    </row>
    <row r="28" spans="1:10">
      <c r="A28" s="67" t="s">
        <v>322</v>
      </c>
      <c r="B28" s="229" t="s">
        <v>323</v>
      </c>
      <c r="C28" s="230"/>
      <c r="D28" s="230"/>
      <c r="E28" s="230"/>
      <c r="F28" s="230"/>
      <c r="G28" s="230"/>
      <c r="H28" s="231"/>
      <c r="I28" s="68"/>
      <c r="J28" s="79"/>
    </row>
    <row r="29" spans="1:10">
      <c r="A29" s="67" t="s">
        <v>37</v>
      </c>
      <c r="B29" s="229" t="s">
        <v>324</v>
      </c>
      <c r="C29" s="230"/>
      <c r="D29" s="230"/>
      <c r="E29" s="230"/>
      <c r="F29" s="230"/>
      <c r="G29" s="230"/>
      <c r="H29" s="231"/>
      <c r="I29" s="125" t="s">
        <v>48</v>
      </c>
      <c r="J29" s="79"/>
    </row>
    <row r="30" spans="1:10">
      <c r="A30" s="237" t="s">
        <v>325</v>
      </c>
      <c r="B30" s="239" t="s">
        <v>87</v>
      </c>
      <c r="C30" s="240"/>
      <c r="D30" s="240"/>
      <c r="E30" s="240"/>
      <c r="F30" s="240"/>
      <c r="G30" s="240"/>
      <c r="H30" s="241"/>
      <c r="I30" s="82"/>
      <c r="J30" s="242">
        <f>I31*2.9%</f>
        <v>11600</v>
      </c>
    </row>
    <row r="31" spans="1:10">
      <c r="A31" s="238"/>
      <c r="B31" s="244" t="s">
        <v>326</v>
      </c>
      <c r="C31" s="245"/>
      <c r="D31" s="245"/>
      <c r="E31" s="245"/>
      <c r="F31" s="245"/>
      <c r="G31" s="245"/>
      <c r="H31" s="246"/>
      <c r="I31" s="81">
        <v>400000</v>
      </c>
      <c r="J31" s="243"/>
    </row>
    <row r="32" spans="1:10">
      <c r="A32" s="67" t="s">
        <v>327</v>
      </c>
      <c r="B32" s="229" t="s">
        <v>328</v>
      </c>
      <c r="C32" s="230"/>
      <c r="D32" s="230"/>
      <c r="E32" s="230"/>
      <c r="F32" s="230"/>
      <c r="G32" s="230"/>
      <c r="H32" s="231"/>
      <c r="I32" s="68"/>
      <c r="J32" s="79"/>
    </row>
    <row r="33" spans="1:10">
      <c r="A33" s="67" t="s">
        <v>329</v>
      </c>
      <c r="B33" s="229" t="s">
        <v>330</v>
      </c>
      <c r="C33" s="230"/>
      <c r="D33" s="230"/>
      <c r="E33" s="230"/>
      <c r="F33" s="230"/>
      <c r="G33" s="230"/>
      <c r="H33" s="231"/>
      <c r="I33" s="68">
        <v>400000</v>
      </c>
      <c r="J33" s="79">
        <f>I33*0.2%</f>
        <v>800</v>
      </c>
    </row>
    <row r="34" spans="1:10">
      <c r="A34" s="67" t="s">
        <v>331</v>
      </c>
      <c r="B34" s="229" t="s">
        <v>332</v>
      </c>
      <c r="C34" s="230"/>
      <c r="D34" s="230"/>
      <c r="E34" s="230"/>
      <c r="F34" s="230"/>
      <c r="G34" s="230"/>
      <c r="H34" s="231"/>
      <c r="I34" s="68"/>
      <c r="J34" s="79"/>
    </row>
    <row r="35" spans="1:10">
      <c r="A35" s="67" t="s">
        <v>333</v>
      </c>
      <c r="B35" s="229" t="s">
        <v>332</v>
      </c>
      <c r="C35" s="230"/>
      <c r="D35" s="230"/>
      <c r="E35" s="230"/>
      <c r="F35" s="230"/>
      <c r="G35" s="230"/>
      <c r="H35" s="231"/>
      <c r="I35" s="68"/>
      <c r="J35" s="79"/>
    </row>
    <row r="36" spans="1:10">
      <c r="A36" s="67" t="s">
        <v>38</v>
      </c>
      <c r="B36" s="229" t="s">
        <v>334</v>
      </c>
      <c r="C36" s="230"/>
      <c r="D36" s="230"/>
      <c r="E36" s="230"/>
      <c r="F36" s="230"/>
      <c r="G36" s="230"/>
      <c r="H36" s="231"/>
      <c r="I36" s="68">
        <v>400000</v>
      </c>
      <c r="J36" s="79">
        <f>I36*5.1%</f>
        <v>20400</v>
      </c>
    </row>
    <row r="37" spans="1:10">
      <c r="A37" s="67"/>
      <c r="B37" s="227" t="s">
        <v>313</v>
      </c>
      <c r="C37" s="247"/>
      <c r="D37" s="247"/>
      <c r="E37" s="247"/>
      <c r="F37" s="247"/>
      <c r="G37" s="247"/>
      <c r="H37" s="228"/>
      <c r="I37" s="125" t="s">
        <v>48</v>
      </c>
      <c r="J37" s="83">
        <f>SUM(J24:J36)</f>
        <v>120800</v>
      </c>
    </row>
    <row r="38" spans="1:10">
      <c r="A38" s="109"/>
      <c r="B38" s="105"/>
      <c r="C38" s="105"/>
      <c r="D38" s="105"/>
      <c r="E38" s="105"/>
      <c r="F38" s="105"/>
      <c r="G38" s="105"/>
      <c r="H38" s="105"/>
      <c r="I38" s="93"/>
      <c r="J38" s="106"/>
    </row>
    <row r="39" spans="1:10">
      <c r="A39" s="216" t="s">
        <v>432</v>
      </c>
      <c r="B39" s="216"/>
      <c r="C39" s="216"/>
      <c r="D39" s="216"/>
      <c r="E39" s="216"/>
      <c r="F39" s="216"/>
      <c r="G39" s="216"/>
      <c r="H39" s="216"/>
      <c r="I39" s="216"/>
      <c r="J39" s="216"/>
    </row>
    <row r="40" spans="1:10">
      <c r="A40" s="60" t="s">
        <v>292</v>
      </c>
      <c r="B40" s="60"/>
      <c r="C40" s="248">
        <v>851.85299999999995</v>
      </c>
      <c r="D40" s="248"/>
      <c r="E40" s="248"/>
      <c r="F40" s="248"/>
      <c r="G40" s="248"/>
      <c r="H40" s="248"/>
      <c r="I40" s="248"/>
      <c r="J40" s="248"/>
    </row>
    <row r="41" spans="1:10">
      <c r="A41" s="60"/>
      <c r="B41" s="60"/>
      <c r="C41" s="60"/>
      <c r="D41" s="60"/>
      <c r="E41" s="60"/>
      <c r="F41" s="60"/>
      <c r="G41" s="60"/>
      <c r="H41" s="60"/>
      <c r="I41" s="60"/>
      <c r="J41" s="60"/>
    </row>
    <row r="42" spans="1:10" ht="15" customHeight="1">
      <c r="A42" s="63" t="s">
        <v>293</v>
      </c>
      <c r="B42" s="63"/>
      <c r="C42" s="63"/>
      <c r="D42" s="248" t="s">
        <v>398</v>
      </c>
      <c r="E42" s="248"/>
      <c r="F42" s="248"/>
      <c r="G42" s="248"/>
      <c r="H42" s="248"/>
      <c r="I42" s="248"/>
      <c r="J42" s="248"/>
    </row>
    <row r="44" spans="1:10" ht="51">
      <c r="A44" s="120" t="s">
        <v>296</v>
      </c>
      <c r="B44" s="249" t="s">
        <v>336</v>
      </c>
      <c r="C44" s="250"/>
      <c r="D44" s="250"/>
      <c r="E44" s="250"/>
      <c r="F44" s="250"/>
      <c r="G44" s="251"/>
      <c r="H44" s="120" t="s">
        <v>337</v>
      </c>
      <c r="I44" s="120" t="s">
        <v>338</v>
      </c>
      <c r="J44" s="120" t="s">
        <v>339</v>
      </c>
    </row>
    <row r="45" spans="1:10">
      <c r="A45" s="125">
        <v>1</v>
      </c>
      <c r="B45" s="234">
        <v>2</v>
      </c>
      <c r="C45" s="235"/>
      <c r="D45" s="235"/>
      <c r="E45" s="235"/>
      <c r="F45" s="235"/>
      <c r="G45" s="236"/>
      <c r="H45" s="125">
        <v>3</v>
      </c>
      <c r="I45" s="125">
        <v>4</v>
      </c>
      <c r="J45" s="125">
        <v>5</v>
      </c>
    </row>
    <row r="46" spans="1:10" ht="20.25" customHeight="1">
      <c r="A46" s="125">
        <v>1</v>
      </c>
      <c r="B46" s="259" t="s">
        <v>155</v>
      </c>
      <c r="C46" s="260"/>
      <c r="D46" s="260"/>
      <c r="E46" s="260"/>
      <c r="F46" s="260"/>
      <c r="G46" s="261"/>
      <c r="H46" s="125"/>
      <c r="I46" s="125"/>
      <c r="J46" s="110">
        <v>10000</v>
      </c>
    </row>
    <row r="47" spans="1:10">
      <c r="A47" s="67" t="s">
        <v>37</v>
      </c>
      <c r="B47" s="229" t="s">
        <v>158</v>
      </c>
      <c r="C47" s="230"/>
      <c r="D47" s="230"/>
      <c r="E47" s="230"/>
      <c r="F47" s="230"/>
      <c r="G47" s="231"/>
      <c r="H47" s="84"/>
      <c r="I47" s="79"/>
      <c r="J47" s="79">
        <v>15000</v>
      </c>
    </row>
    <row r="48" spans="1:10">
      <c r="A48" s="85"/>
      <c r="B48" s="227" t="s">
        <v>313</v>
      </c>
      <c r="C48" s="247"/>
      <c r="D48" s="247"/>
      <c r="E48" s="247"/>
      <c r="F48" s="247"/>
      <c r="G48" s="228"/>
      <c r="H48" s="86"/>
      <c r="I48" s="125" t="s">
        <v>48</v>
      </c>
      <c r="J48" s="83">
        <f>SUM(J46:J47)</f>
        <v>25000</v>
      </c>
    </row>
    <row r="49" spans="1:10">
      <c r="A49" s="91"/>
      <c r="B49" s="105"/>
      <c r="C49" s="105"/>
      <c r="D49" s="105"/>
      <c r="E49" s="105"/>
      <c r="F49" s="105"/>
      <c r="G49" s="105"/>
      <c r="H49" s="94"/>
      <c r="I49" s="93"/>
      <c r="J49" s="106"/>
    </row>
    <row r="50" spans="1:10">
      <c r="A50" s="216" t="s">
        <v>433</v>
      </c>
      <c r="B50" s="216"/>
      <c r="C50" s="216"/>
      <c r="D50" s="216"/>
      <c r="E50" s="216"/>
      <c r="F50" s="216"/>
      <c r="G50" s="216"/>
      <c r="H50" s="216"/>
      <c r="I50" s="216"/>
      <c r="J50" s="216"/>
    </row>
    <row r="52" spans="1:10">
      <c r="A52" s="60" t="s">
        <v>292</v>
      </c>
      <c r="B52" s="60"/>
      <c r="C52" s="248">
        <v>244</v>
      </c>
      <c r="D52" s="248"/>
      <c r="E52" s="248"/>
      <c r="F52" s="248"/>
      <c r="G52" s="248"/>
      <c r="H52" s="248"/>
      <c r="I52" s="248"/>
      <c r="J52" s="248"/>
    </row>
    <row r="53" spans="1:10">
      <c r="A53" s="60"/>
      <c r="B53" s="60"/>
      <c r="C53" s="60"/>
      <c r="D53" s="60"/>
      <c r="E53" s="60"/>
      <c r="F53" s="60"/>
      <c r="G53" s="60"/>
      <c r="H53" s="60"/>
      <c r="I53" s="60"/>
      <c r="J53" s="60"/>
    </row>
    <row r="54" spans="1:10" ht="15" customHeight="1">
      <c r="A54" s="63" t="s">
        <v>293</v>
      </c>
      <c r="B54" s="63"/>
      <c r="C54" s="63"/>
      <c r="D54" s="248" t="s">
        <v>398</v>
      </c>
      <c r="E54" s="248"/>
      <c r="F54" s="248"/>
      <c r="G54" s="248"/>
      <c r="H54" s="248"/>
      <c r="I54" s="248"/>
      <c r="J54" s="248"/>
    </row>
    <row r="55" spans="1:10">
      <c r="A55" s="91"/>
      <c r="B55" s="105"/>
      <c r="C55" s="105"/>
      <c r="D55" s="105"/>
      <c r="E55" s="105"/>
      <c r="F55" s="105"/>
      <c r="G55" s="105"/>
      <c r="H55" s="94"/>
      <c r="I55" s="93"/>
      <c r="J55" s="106"/>
    </row>
    <row r="56" spans="1:10">
      <c r="A56" s="216" t="s">
        <v>402</v>
      </c>
      <c r="B56" s="216"/>
      <c r="C56" s="216"/>
      <c r="D56" s="216"/>
      <c r="E56" s="216"/>
      <c r="F56" s="216"/>
      <c r="G56" s="216"/>
      <c r="H56" s="216"/>
      <c r="I56" s="216"/>
      <c r="J56" s="216"/>
    </row>
    <row r="58" spans="1:10" s="124" customFormat="1" ht="38.25">
      <c r="A58" s="90" t="s">
        <v>296</v>
      </c>
      <c r="B58" s="249" t="s">
        <v>336</v>
      </c>
      <c r="C58" s="250"/>
      <c r="D58" s="250"/>
      <c r="E58" s="250"/>
      <c r="F58" s="250"/>
      <c r="G58" s="251"/>
      <c r="H58" s="90" t="s">
        <v>363</v>
      </c>
      <c r="I58" s="90" t="s">
        <v>364</v>
      </c>
      <c r="J58" s="120" t="s">
        <v>365</v>
      </c>
    </row>
    <row r="59" spans="1:10" s="124" customFormat="1">
      <c r="A59" s="125">
        <v>1</v>
      </c>
      <c r="B59" s="234">
        <v>2</v>
      </c>
      <c r="C59" s="235"/>
      <c r="D59" s="235"/>
      <c r="E59" s="235"/>
      <c r="F59" s="235"/>
      <c r="G59" s="236"/>
      <c r="H59" s="125">
        <v>3</v>
      </c>
      <c r="I59" s="125">
        <v>4</v>
      </c>
      <c r="J59" s="125">
        <v>5</v>
      </c>
    </row>
    <row r="60" spans="1:10">
      <c r="A60" s="85"/>
      <c r="B60" s="229" t="s">
        <v>403</v>
      </c>
      <c r="C60" s="230"/>
      <c r="D60" s="230"/>
      <c r="E60" s="230"/>
      <c r="F60" s="230"/>
      <c r="G60" s="231"/>
      <c r="H60" s="86">
        <v>1</v>
      </c>
      <c r="I60" s="86">
        <v>2</v>
      </c>
      <c r="J60" s="86">
        <v>100000</v>
      </c>
    </row>
    <row r="61" spans="1:10">
      <c r="A61" s="85"/>
      <c r="B61" s="227" t="s">
        <v>313</v>
      </c>
      <c r="C61" s="247"/>
      <c r="D61" s="247"/>
      <c r="E61" s="247"/>
      <c r="F61" s="247"/>
      <c r="G61" s="228"/>
      <c r="H61" s="125" t="s">
        <v>48</v>
      </c>
      <c r="I61" s="125" t="s">
        <v>48</v>
      </c>
      <c r="J61" s="83">
        <f>J60</f>
        <v>100000</v>
      </c>
    </row>
    <row r="63" spans="1:10">
      <c r="A63" s="216" t="s">
        <v>404</v>
      </c>
      <c r="B63" s="216"/>
      <c r="C63" s="216"/>
      <c r="D63" s="216"/>
      <c r="E63" s="216"/>
      <c r="F63" s="216"/>
      <c r="G63" s="216"/>
      <c r="H63" s="216"/>
      <c r="I63" s="216"/>
      <c r="J63" s="216"/>
    </row>
    <row r="65" spans="1:10" s="124" customFormat="1" ht="25.5">
      <c r="A65" s="120" t="s">
        <v>296</v>
      </c>
      <c r="B65" s="233" t="s">
        <v>336</v>
      </c>
      <c r="C65" s="233"/>
      <c r="D65" s="233"/>
      <c r="E65" s="233"/>
      <c r="F65" s="233"/>
      <c r="G65" s="233"/>
      <c r="H65" s="233"/>
      <c r="I65" s="120" t="s">
        <v>376</v>
      </c>
      <c r="J65" s="120" t="s">
        <v>377</v>
      </c>
    </row>
    <row r="66" spans="1:10" s="124" customFormat="1">
      <c r="A66" s="125">
        <v>1</v>
      </c>
      <c r="B66" s="256">
        <v>2</v>
      </c>
      <c r="C66" s="256"/>
      <c r="D66" s="256"/>
      <c r="E66" s="256"/>
      <c r="F66" s="256"/>
      <c r="G66" s="256"/>
      <c r="H66" s="256"/>
      <c r="I66" s="125"/>
      <c r="J66" s="125">
        <v>4</v>
      </c>
    </row>
    <row r="67" spans="1:10">
      <c r="A67" s="103"/>
      <c r="B67" s="262" t="s">
        <v>405</v>
      </c>
      <c r="C67" s="262"/>
      <c r="D67" s="262"/>
      <c r="E67" s="262"/>
      <c r="F67" s="262"/>
      <c r="G67" s="262"/>
      <c r="H67" s="262"/>
      <c r="I67" s="86">
        <v>2</v>
      </c>
      <c r="J67" s="86">
        <v>100000</v>
      </c>
    </row>
    <row r="68" spans="1:10">
      <c r="A68" s="85"/>
      <c r="B68" s="253" t="s">
        <v>313</v>
      </c>
      <c r="C68" s="254"/>
      <c r="D68" s="254"/>
      <c r="E68" s="254"/>
      <c r="F68" s="254"/>
      <c r="G68" s="254"/>
      <c r="H68" s="255"/>
      <c r="I68" s="125" t="s">
        <v>48</v>
      </c>
      <c r="J68" s="83">
        <f>SUM(J67:J67)</f>
        <v>100000</v>
      </c>
    </row>
    <row r="70" spans="1:10">
      <c r="A70" s="232" t="s">
        <v>406</v>
      </c>
      <c r="B70" s="232"/>
      <c r="C70" s="232"/>
      <c r="D70" s="232"/>
      <c r="E70" s="232"/>
      <c r="F70" s="232"/>
      <c r="G70" s="232"/>
      <c r="H70" s="232"/>
      <c r="I70" s="232"/>
      <c r="J70" s="232"/>
    </row>
    <row r="71" spans="1:10" s="124" customFormat="1" ht="38.25">
      <c r="A71" s="120" t="s">
        <v>296</v>
      </c>
      <c r="B71" s="233" t="s">
        <v>336</v>
      </c>
      <c r="C71" s="233"/>
      <c r="D71" s="233"/>
      <c r="E71" s="233"/>
      <c r="F71" s="233"/>
      <c r="G71" s="233"/>
      <c r="H71" s="120" t="s">
        <v>386</v>
      </c>
      <c r="I71" s="120" t="s">
        <v>387</v>
      </c>
      <c r="J71" s="120" t="s">
        <v>388</v>
      </c>
    </row>
    <row r="72" spans="1:10" s="124" customFormat="1">
      <c r="A72" s="125">
        <v>1</v>
      </c>
      <c r="B72" s="256">
        <v>2</v>
      </c>
      <c r="C72" s="256"/>
      <c r="D72" s="256"/>
      <c r="E72" s="256"/>
      <c r="F72" s="256"/>
      <c r="G72" s="256"/>
      <c r="H72" s="125">
        <v>3</v>
      </c>
      <c r="I72" s="125">
        <v>4</v>
      </c>
      <c r="J72" s="125">
        <v>5</v>
      </c>
    </row>
    <row r="73" spans="1:10">
      <c r="A73" s="67" t="s">
        <v>36</v>
      </c>
      <c r="B73" s="262" t="s">
        <v>407</v>
      </c>
      <c r="C73" s="262"/>
      <c r="D73" s="262"/>
      <c r="E73" s="262"/>
      <c r="F73" s="262"/>
      <c r="G73" s="262"/>
      <c r="H73" s="104">
        <v>7439.26224</v>
      </c>
      <c r="I73" s="86">
        <v>500</v>
      </c>
      <c r="J73" s="86">
        <f>700000+8405642.01</f>
        <v>9105642.0099999998</v>
      </c>
    </row>
    <row r="74" spans="1:10">
      <c r="A74" s="67" t="s">
        <v>38</v>
      </c>
      <c r="B74" s="262" t="s">
        <v>425</v>
      </c>
      <c r="C74" s="262"/>
      <c r="D74" s="262"/>
      <c r="E74" s="262"/>
      <c r="F74" s="262"/>
      <c r="G74" s="262"/>
      <c r="H74" s="104">
        <v>2</v>
      </c>
      <c r="I74" s="86">
        <v>100000</v>
      </c>
      <c r="J74" s="86">
        <v>200000</v>
      </c>
    </row>
    <row r="75" spans="1:10">
      <c r="A75" s="67" t="s">
        <v>37</v>
      </c>
      <c r="B75" s="262" t="s">
        <v>408</v>
      </c>
      <c r="C75" s="262"/>
      <c r="D75" s="262"/>
      <c r="E75" s="262"/>
      <c r="F75" s="262"/>
      <c r="G75" s="262"/>
      <c r="H75" s="104">
        <v>718.64913999999999</v>
      </c>
      <c r="I75" s="86">
        <v>500</v>
      </c>
      <c r="J75" s="86">
        <v>434751.41</v>
      </c>
    </row>
    <row r="76" spans="1:10">
      <c r="A76" s="85"/>
      <c r="B76" s="263" t="s">
        <v>313</v>
      </c>
      <c r="C76" s="263"/>
      <c r="D76" s="263"/>
      <c r="E76" s="263"/>
      <c r="F76" s="263"/>
      <c r="G76" s="263"/>
      <c r="H76" s="86"/>
      <c r="I76" s="125" t="s">
        <v>48</v>
      </c>
      <c r="J76" s="83">
        <f>SUM(J73:J75)</f>
        <v>9740393.4199999999</v>
      </c>
    </row>
    <row r="77" spans="1:10">
      <c r="A77" s="91"/>
      <c r="B77" s="105"/>
      <c r="C77" s="105"/>
      <c r="D77" s="105"/>
      <c r="E77" s="105"/>
      <c r="F77" s="105"/>
      <c r="G77" s="105"/>
      <c r="H77" s="94"/>
      <c r="I77" s="93"/>
      <c r="J77" s="94"/>
    </row>
    <row r="78" spans="1:10">
      <c r="A78" s="91"/>
      <c r="B78" s="105"/>
      <c r="C78" s="105"/>
      <c r="D78" s="105"/>
      <c r="E78" s="105"/>
      <c r="F78" s="105"/>
      <c r="G78" s="105"/>
      <c r="H78" s="94"/>
      <c r="I78" s="93" t="s">
        <v>409</v>
      </c>
      <c r="J78" s="106">
        <f>J18+J37+J48+J61+J68+J76</f>
        <v>10486193.415999999</v>
      </c>
    </row>
    <row r="79" spans="1:10">
      <c r="A79" s="123" t="s">
        <v>254</v>
      </c>
    </row>
    <row r="80" spans="1:10">
      <c r="A80" s="123" t="s">
        <v>255</v>
      </c>
      <c r="D80" s="264" t="s">
        <v>410</v>
      </c>
      <c r="E80" s="264"/>
      <c r="F80" s="124" t="s">
        <v>411</v>
      </c>
      <c r="G80" s="265" t="s">
        <v>412</v>
      </c>
      <c r="H80" s="265"/>
    </row>
    <row r="81" spans="1:8" s="122" customFormat="1" ht="11.25">
      <c r="D81" s="266" t="s">
        <v>256</v>
      </c>
      <c r="E81" s="266"/>
      <c r="F81" s="122" t="s">
        <v>257</v>
      </c>
      <c r="G81" s="267" t="s">
        <v>5</v>
      </c>
      <c r="H81" s="267"/>
    </row>
    <row r="82" spans="1:8">
      <c r="A82" s="123" t="s">
        <v>258</v>
      </c>
      <c r="D82" s="264" t="s">
        <v>413</v>
      </c>
      <c r="E82" s="264"/>
      <c r="F82" s="124" t="s">
        <v>414</v>
      </c>
      <c r="G82" s="265" t="s">
        <v>415</v>
      </c>
      <c r="H82" s="265"/>
    </row>
    <row r="83" spans="1:8">
      <c r="A83" s="122"/>
      <c r="B83" s="122"/>
      <c r="C83" s="122"/>
      <c r="D83" s="266" t="s">
        <v>256</v>
      </c>
      <c r="E83" s="266"/>
      <c r="F83" s="122" t="s">
        <v>259</v>
      </c>
      <c r="G83" s="267" t="s">
        <v>260</v>
      </c>
      <c r="H83" s="267"/>
    </row>
    <row r="84" spans="1:8">
      <c r="B84" s="264" t="s">
        <v>426</v>
      </c>
      <c r="C84" s="264"/>
    </row>
    <row r="85" spans="1:8">
      <c r="A85" s="252"/>
      <c r="B85" s="252"/>
    </row>
  </sheetData>
  <mergeCells count="75">
    <mergeCell ref="A85:B85"/>
    <mergeCell ref="D81:E81"/>
    <mergeCell ref="G81:H81"/>
    <mergeCell ref="D82:E82"/>
    <mergeCell ref="G82:H82"/>
    <mergeCell ref="D83:E83"/>
    <mergeCell ref="G83:H83"/>
    <mergeCell ref="B84:C84"/>
    <mergeCell ref="B74:G74"/>
    <mergeCell ref="B75:G75"/>
    <mergeCell ref="B76:G76"/>
    <mergeCell ref="D80:E80"/>
    <mergeCell ref="G80:H80"/>
    <mergeCell ref="B68:H68"/>
    <mergeCell ref="A70:J70"/>
    <mergeCell ref="B71:G71"/>
    <mergeCell ref="B72:G72"/>
    <mergeCell ref="B73:G73"/>
    <mergeCell ref="B45:G45"/>
    <mergeCell ref="B46:G46"/>
    <mergeCell ref="A50:J50"/>
    <mergeCell ref="C52:J52"/>
    <mergeCell ref="B67:H67"/>
    <mergeCell ref="B37:H37"/>
    <mergeCell ref="A39:J39"/>
    <mergeCell ref="C40:J40"/>
    <mergeCell ref="D42:J42"/>
    <mergeCell ref="B44:G44"/>
    <mergeCell ref="B26:H26"/>
    <mergeCell ref="B27:H27"/>
    <mergeCell ref="B23:H23"/>
    <mergeCell ref="B24:H24"/>
    <mergeCell ref="B36:H36"/>
    <mergeCell ref="D54:J54"/>
    <mergeCell ref="A56:J56"/>
    <mergeCell ref="B58:G58"/>
    <mergeCell ref="H13:H15"/>
    <mergeCell ref="I13:I15"/>
    <mergeCell ref="J13:J15"/>
    <mergeCell ref="D14:D15"/>
    <mergeCell ref="E14:G14"/>
    <mergeCell ref="A18:B18"/>
    <mergeCell ref="A20:J20"/>
    <mergeCell ref="A25:A26"/>
    <mergeCell ref="J25:J26"/>
    <mergeCell ref="A30:A31"/>
    <mergeCell ref="J30:J31"/>
    <mergeCell ref="B22:H22"/>
    <mergeCell ref="B25:H25"/>
    <mergeCell ref="A63:J63"/>
    <mergeCell ref="B65:H65"/>
    <mergeCell ref="B66:H66"/>
    <mergeCell ref="B28:H28"/>
    <mergeCell ref="B30:H30"/>
    <mergeCell ref="B31:H31"/>
    <mergeCell ref="B32:H32"/>
    <mergeCell ref="B33:H33"/>
    <mergeCell ref="B34:H34"/>
    <mergeCell ref="B35:H35"/>
    <mergeCell ref="B47:G47"/>
    <mergeCell ref="B48:G48"/>
    <mergeCell ref="B29:H29"/>
    <mergeCell ref="B60:G60"/>
    <mergeCell ref="B61:G61"/>
    <mergeCell ref="B59:G59"/>
    <mergeCell ref="A11:J11"/>
    <mergeCell ref="A13:A15"/>
    <mergeCell ref="B13:B15"/>
    <mergeCell ref="C13:C15"/>
    <mergeCell ref="D13:G13"/>
    <mergeCell ref="A3:J3"/>
    <mergeCell ref="I1:J1"/>
    <mergeCell ref="A5:J5"/>
    <mergeCell ref="C7:J7"/>
    <mergeCell ref="D9:J9"/>
  </mergeCells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ФХД_ Поступления и выплаты</vt:lpstr>
      <vt:lpstr>ФХД_ Сведения по выплатам на з</vt:lpstr>
      <vt:lpstr>раздел3</vt:lpstr>
      <vt:lpstr>МЗ</vt:lpstr>
      <vt:lpstr>целевые</vt:lpstr>
      <vt:lpstr>внебюджет</vt:lpstr>
      <vt:lpstr>'ФХД_ Поступления и выплаты'!IS_DOCUMENT</vt:lpstr>
      <vt:lpstr>'ФХД_ Сведения по выплатам на з'!IS_DOCUMENT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rep:2.54.0.503</dc:description>
  <cp:lastModifiedBy>User</cp:lastModifiedBy>
  <cp:lastPrinted>2022-02-03T05:08:00Z</cp:lastPrinted>
  <dcterms:created xsi:type="dcterms:W3CDTF">2022-01-12T13:09:26Z</dcterms:created>
  <dcterms:modified xsi:type="dcterms:W3CDTF">2022-02-03T05:16:25Z</dcterms:modified>
</cp:coreProperties>
</file>